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ulo.rlima\Desktop\GOINFRA\Ginásio de Cristianópolis\ORÇAMENTO GINÁSIO DE CRISTIANÓPOLIS - REV 4\8 - CALCULO CURVA ABC\"/>
    </mc:Choice>
  </mc:AlternateContent>
  <xr:revisionPtr revIDLastSave="0" documentId="8_{BD4F4F05-B9C1-41CF-B6C9-59F50BAAB037}" xr6:coauthVersionLast="47" xr6:coauthVersionMax="47" xr10:uidLastSave="{00000000-0000-0000-0000-000000000000}"/>
  <bookViews>
    <workbookView xWindow="28680" yWindow="-120" windowWidth="29040" windowHeight="15720" activeTab="2" xr2:uid="{00239790-7BA3-4D1B-9539-AFD9E48A33F0}"/>
  </bookViews>
  <sheets>
    <sheet name="REFORMA INSUMOS" sheetId="3" r:id="rId1"/>
    <sheet name="IMPLANTAÇÃO INSUMOS" sheetId="2" r:id="rId2"/>
    <sheet name="CURVA ABC INSUMOS" sheetId="1" r:id="rId3"/>
  </sheets>
  <definedNames>
    <definedName name="_xlnm._FilterDatabase" localSheetId="2" hidden="1">'CURVA ABC INSUMOS'!$A$11:$G$603</definedName>
    <definedName name="_xlnm.Print_Area" localSheetId="2">'CURVA ABC INSUMOS'!$A$1:$I$604</definedName>
    <definedName name="_xlnm.Print_Titles" localSheetId="2">'CURVA ABC INSUMOS'!$1:$11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G46" i="1" l="1"/>
  <c r="G47" i="1"/>
  <c r="G58" i="1"/>
  <c r="G59" i="1"/>
  <c r="G94" i="1"/>
  <c r="G95" i="1"/>
  <c r="G106" i="1"/>
  <c r="G107" i="1"/>
  <c r="G142" i="1"/>
  <c r="G143" i="1"/>
  <c r="G154" i="1"/>
  <c r="G155" i="1"/>
  <c r="G190" i="1"/>
  <c r="G191" i="1"/>
  <c r="G202" i="1"/>
  <c r="G203" i="1"/>
  <c r="G238" i="1"/>
  <c r="G239" i="1"/>
  <c r="G250" i="1"/>
  <c r="G251" i="1"/>
  <c r="G286" i="1"/>
  <c r="G287" i="1"/>
  <c r="G298" i="1"/>
  <c r="G299" i="1"/>
  <c r="G334" i="1"/>
  <c r="G335" i="1"/>
  <c r="G346" i="1"/>
  <c r="G347" i="1"/>
  <c r="G382" i="1"/>
  <c r="G383" i="1"/>
  <c r="G394" i="1"/>
  <c r="G395" i="1"/>
  <c r="G430" i="1"/>
  <c r="G431" i="1"/>
  <c r="G442" i="1"/>
  <c r="G443" i="1"/>
  <c r="G478" i="1"/>
  <c r="G479" i="1"/>
  <c r="G490" i="1"/>
  <c r="G491" i="1"/>
  <c r="G526" i="1"/>
  <c r="G527" i="1"/>
  <c r="G538" i="1"/>
  <c r="G539" i="1"/>
  <c r="G574" i="1"/>
  <c r="G575" i="1"/>
  <c r="G586" i="1"/>
  <c r="G587" i="1"/>
  <c r="F604" i="1"/>
  <c r="G26" i="1" s="1"/>
  <c r="E601" i="1"/>
  <c r="E600" i="1"/>
  <c r="E599" i="1"/>
  <c r="E597" i="1"/>
  <c r="E596" i="1"/>
  <c r="E595" i="1"/>
  <c r="E593" i="1"/>
  <c r="E590" i="1"/>
  <c r="E588" i="1"/>
  <c r="E587" i="1"/>
  <c r="E586" i="1"/>
  <c r="E585" i="1"/>
  <c r="E583" i="1"/>
  <c r="E582" i="1"/>
  <c r="E579" i="1"/>
  <c r="E578" i="1"/>
  <c r="E577" i="1"/>
  <c r="E575" i="1"/>
  <c r="E574" i="1"/>
  <c r="E573" i="1"/>
  <c r="E571" i="1"/>
  <c r="E570" i="1"/>
  <c r="E567" i="1"/>
  <c r="E565" i="1"/>
  <c r="E564" i="1"/>
  <c r="E563" i="1"/>
  <c r="E562" i="1"/>
  <c r="E560" i="1"/>
  <c r="E559" i="1"/>
  <c r="E558" i="1"/>
  <c r="E557" i="1"/>
  <c r="E555" i="1"/>
  <c r="E554" i="1"/>
  <c r="E551" i="1"/>
  <c r="E550" i="1"/>
  <c r="E548" i="1"/>
  <c r="E547" i="1"/>
  <c r="E544" i="1"/>
  <c r="E541" i="1"/>
  <c r="E539" i="1"/>
  <c r="E528" i="1"/>
  <c r="E527" i="1"/>
  <c r="E523" i="1"/>
  <c r="E518" i="1"/>
  <c r="E516" i="1"/>
  <c r="E514" i="1"/>
  <c r="E512" i="1"/>
  <c r="E510" i="1"/>
  <c r="E509" i="1"/>
  <c r="E508" i="1"/>
  <c r="E504" i="1"/>
  <c r="E503" i="1"/>
  <c r="E500" i="1"/>
  <c r="E499" i="1"/>
  <c r="E498" i="1"/>
  <c r="E496" i="1"/>
  <c r="E495" i="1"/>
  <c r="E492" i="1"/>
  <c r="E491" i="1"/>
  <c r="E489" i="1"/>
  <c r="E488" i="1"/>
  <c r="E487" i="1"/>
  <c r="E486" i="1"/>
  <c r="E483" i="1"/>
  <c r="E481" i="1"/>
  <c r="E480" i="1"/>
  <c r="E475" i="1"/>
  <c r="E473" i="1"/>
  <c r="E470" i="1"/>
  <c r="E469" i="1"/>
  <c r="E468" i="1"/>
  <c r="E467" i="1"/>
  <c r="E464" i="1"/>
  <c r="E461" i="1"/>
  <c r="E460" i="1"/>
  <c r="E458" i="1"/>
  <c r="E457" i="1"/>
  <c r="E454" i="1"/>
  <c r="E451" i="1"/>
  <c r="E447" i="1"/>
  <c r="E446" i="1"/>
  <c r="E444" i="1"/>
  <c r="E443" i="1"/>
  <c r="E442" i="1"/>
  <c r="E441" i="1"/>
  <c r="E433" i="1"/>
  <c r="E431" i="1"/>
  <c r="E430" i="1"/>
  <c r="E428" i="1"/>
  <c r="E417" i="1"/>
  <c r="E416" i="1"/>
  <c r="E413" i="1"/>
  <c r="E412" i="1"/>
  <c r="E409" i="1"/>
  <c r="E408" i="1"/>
  <c r="E406" i="1"/>
  <c r="E402" i="1"/>
  <c r="E398" i="1"/>
  <c r="E397" i="1"/>
  <c r="E396" i="1"/>
  <c r="E391" i="1"/>
  <c r="E388" i="1"/>
  <c r="E385" i="1"/>
  <c r="E384" i="1"/>
  <c r="E383" i="1"/>
  <c r="E382" i="1"/>
  <c r="E380" i="1"/>
  <c r="E378" i="1"/>
  <c r="E375" i="1"/>
  <c r="E373" i="1"/>
  <c r="E371" i="1"/>
  <c r="E370" i="1"/>
  <c r="E367" i="1"/>
  <c r="E364" i="1"/>
  <c r="E361" i="1"/>
  <c r="E358" i="1"/>
  <c r="E355" i="1"/>
  <c r="E353" i="1"/>
  <c r="E349" i="1"/>
  <c r="E345" i="1"/>
  <c r="E341" i="1"/>
  <c r="E335" i="1"/>
  <c r="E324" i="1"/>
  <c r="E321" i="1"/>
  <c r="E319" i="1"/>
  <c r="E313" i="1"/>
  <c r="E312" i="1"/>
  <c r="E311" i="1"/>
  <c r="E307" i="1"/>
  <c r="E299" i="1"/>
  <c r="E298" i="1"/>
  <c r="E294" i="1"/>
  <c r="E292" i="1"/>
  <c r="E290" i="1"/>
  <c r="E285" i="1"/>
  <c r="E282" i="1"/>
  <c r="E280" i="1"/>
  <c r="E279" i="1"/>
  <c r="E272" i="1"/>
  <c r="E271" i="1"/>
  <c r="E268" i="1"/>
  <c r="E265" i="1"/>
  <c r="E261" i="1"/>
  <c r="E260" i="1"/>
  <c r="E257" i="1"/>
  <c r="E255" i="1"/>
  <c r="E252" i="1"/>
  <c r="E242" i="1"/>
  <c r="E235" i="1"/>
  <c r="E231" i="1"/>
  <c r="E228" i="1"/>
  <c r="E227" i="1"/>
  <c r="E226" i="1"/>
  <c r="E223" i="1"/>
  <c r="E222" i="1"/>
  <c r="E214" i="1"/>
  <c r="E212" i="1"/>
  <c r="E208" i="1"/>
  <c r="E207" i="1"/>
  <c r="E205" i="1"/>
  <c r="E203" i="1"/>
  <c r="E194" i="1"/>
  <c r="E191" i="1"/>
  <c r="E183" i="1"/>
  <c r="E178" i="1"/>
  <c r="E176" i="1"/>
  <c r="E170" i="1"/>
  <c r="E169" i="1"/>
  <c r="E162" i="1"/>
  <c r="E151" i="1"/>
  <c r="E150" i="1"/>
  <c r="E149" i="1"/>
  <c r="E144" i="1"/>
  <c r="E143" i="1"/>
  <c r="E131" i="1"/>
  <c r="E130" i="1"/>
  <c r="E126" i="1"/>
  <c r="E122" i="1"/>
  <c r="E120" i="1"/>
  <c r="E119" i="1"/>
  <c r="E117" i="1"/>
  <c r="E114" i="1"/>
  <c r="E108" i="1"/>
  <c r="E101" i="1"/>
  <c r="E100" i="1"/>
  <c r="E96" i="1"/>
  <c r="E89" i="1"/>
  <c r="E88" i="1"/>
  <c r="E82" i="1"/>
  <c r="E81" i="1"/>
  <c r="E80" i="1"/>
  <c r="E75" i="1"/>
  <c r="E74" i="1"/>
  <c r="E69" i="1"/>
  <c r="E63" i="1"/>
  <c r="E61" i="1"/>
  <c r="E58" i="1"/>
  <c r="E57" i="1"/>
  <c r="E53" i="1"/>
  <c r="E46" i="1"/>
  <c r="E36" i="1"/>
  <c r="E27" i="1"/>
  <c r="E24" i="1"/>
  <c r="E23" i="1"/>
  <c r="E22" i="1"/>
  <c r="E21" i="1"/>
  <c r="E16" i="1"/>
  <c r="E14" i="1"/>
  <c r="E13" i="1"/>
  <c r="C601" i="1"/>
  <c r="C600" i="1"/>
  <c r="C599" i="1"/>
  <c r="C597" i="1"/>
  <c r="C596" i="1"/>
  <c r="C595" i="1"/>
  <c r="C593" i="1"/>
  <c r="C590" i="1"/>
  <c r="C588" i="1"/>
  <c r="C587" i="1"/>
  <c r="C586" i="1"/>
  <c r="C585" i="1"/>
  <c r="C583" i="1"/>
  <c r="C582" i="1"/>
  <c r="C579" i="1"/>
  <c r="C578" i="1"/>
  <c r="C577" i="1"/>
  <c r="C575" i="1"/>
  <c r="C574" i="1"/>
  <c r="C573" i="1"/>
  <c r="C571" i="1"/>
  <c r="C570" i="1"/>
  <c r="C567" i="1"/>
  <c r="C565" i="1"/>
  <c r="C564" i="1"/>
  <c r="C563" i="1"/>
  <c r="C562" i="1"/>
  <c r="C560" i="1"/>
  <c r="C559" i="1"/>
  <c r="C558" i="1"/>
  <c r="C557" i="1"/>
  <c r="C555" i="1"/>
  <c r="C554" i="1"/>
  <c r="C551" i="1"/>
  <c r="C550" i="1"/>
  <c r="C548" i="1"/>
  <c r="C547" i="1"/>
  <c r="C544" i="1"/>
  <c r="C541" i="1"/>
  <c r="C539" i="1"/>
  <c r="C528" i="1"/>
  <c r="C527" i="1"/>
  <c r="C523" i="1"/>
  <c r="C518" i="1"/>
  <c r="C516" i="1"/>
  <c r="C514" i="1"/>
  <c r="C512" i="1"/>
  <c r="C510" i="1"/>
  <c r="C509" i="1"/>
  <c r="C508" i="1"/>
  <c r="C504" i="1"/>
  <c r="C503" i="1"/>
  <c r="C500" i="1"/>
  <c r="C499" i="1"/>
  <c r="C498" i="1"/>
  <c r="C496" i="1"/>
  <c r="C495" i="1"/>
  <c r="C492" i="1"/>
  <c r="C491" i="1"/>
  <c r="C489" i="1"/>
  <c r="C488" i="1"/>
  <c r="C487" i="1"/>
  <c r="C486" i="1"/>
  <c r="C483" i="1"/>
  <c r="C481" i="1"/>
  <c r="C480" i="1"/>
  <c r="C475" i="1"/>
  <c r="C473" i="1"/>
  <c r="C470" i="1"/>
  <c r="C469" i="1"/>
  <c r="C468" i="1"/>
  <c r="C467" i="1"/>
  <c r="C464" i="1"/>
  <c r="C461" i="1"/>
  <c r="C460" i="1"/>
  <c r="C458" i="1"/>
  <c r="C457" i="1"/>
  <c r="C454" i="1"/>
  <c r="C451" i="1"/>
  <c r="C447" i="1"/>
  <c r="C446" i="1"/>
  <c r="C444" i="1"/>
  <c r="C443" i="1"/>
  <c r="C442" i="1"/>
  <c r="C441" i="1"/>
  <c r="C433" i="1"/>
  <c r="C431" i="1"/>
  <c r="C430" i="1"/>
  <c r="C428" i="1"/>
  <c r="C417" i="1"/>
  <c r="C416" i="1"/>
  <c r="C413" i="1"/>
  <c r="C412" i="1"/>
  <c r="C409" i="1"/>
  <c r="C408" i="1"/>
  <c r="C406" i="1"/>
  <c r="C402" i="1"/>
  <c r="C398" i="1"/>
  <c r="C397" i="1"/>
  <c r="C396" i="1"/>
  <c r="C391" i="1"/>
  <c r="C388" i="1"/>
  <c r="C385" i="1"/>
  <c r="C384" i="1"/>
  <c r="C383" i="1"/>
  <c r="C382" i="1"/>
  <c r="C380" i="1"/>
  <c r="C378" i="1"/>
  <c r="C375" i="1"/>
  <c r="C373" i="1"/>
  <c r="C371" i="1"/>
  <c r="C370" i="1"/>
  <c r="C367" i="1"/>
  <c r="C364" i="1"/>
  <c r="C361" i="1"/>
  <c r="C358" i="1"/>
  <c r="C355" i="1"/>
  <c r="C353" i="1"/>
  <c r="C349" i="1"/>
  <c r="C345" i="1"/>
  <c r="C341" i="1"/>
  <c r="C335" i="1"/>
  <c r="C324" i="1"/>
  <c r="C321" i="1"/>
  <c r="C319" i="1"/>
  <c r="C313" i="1"/>
  <c r="C312" i="1"/>
  <c r="C311" i="1"/>
  <c r="C307" i="1"/>
  <c r="C299" i="1"/>
  <c r="C298" i="1"/>
  <c r="C294" i="1"/>
  <c r="C292" i="1"/>
  <c r="C290" i="1"/>
  <c r="C285" i="1"/>
  <c r="C282" i="1"/>
  <c r="C280" i="1"/>
  <c r="C279" i="1"/>
  <c r="C272" i="1"/>
  <c r="C271" i="1"/>
  <c r="C268" i="1"/>
  <c r="C265" i="1"/>
  <c r="C261" i="1"/>
  <c r="C260" i="1"/>
  <c r="C257" i="1"/>
  <c r="C255" i="1"/>
  <c r="C252" i="1"/>
  <c r="C242" i="1"/>
  <c r="C235" i="1"/>
  <c r="C231" i="1"/>
  <c r="C228" i="1"/>
  <c r="C227" i="1"/>
  <c r="C226" i="1"/>
  <c r="C223" i="1"/>
  <c r="C222" i="1"/>
  <c r="C214" i="1"/>
  <c r="C212" i="1"/>
  <c r="C208" i="1"/>
  <c r="C207" i="1"/>
  <c r="C205" i="1"/>
  <c r="C203" i="1"/>
  <c r="C194" i="1"/>
  <c r="C191" i="1"/>
  <c r="C183" i="1"/>
  <c r="C178" i="1"/>
  <c r="C176" i="1"/>
  <c r="C170" i="1"/>
  <c r="C169" i="1"/>
  <c r="C162" i="1"/>
  <c r="C151" i="1"/>
  <c r="C150" i="1"/>
  <c r="C149" i="1"/>
  <c r="C144" i="1"/>
  <c r="C143" i="1"/>
  <c r="C131" i="1"/>
  <c r="C130" i="1"/>
  <c r="C126" i="1"/>
  <c r="C122" i="1"/>
  <c r="C120" i="1"/>
  <c r="C119" i="1"/>
  <c r="C117" i="1"/>
  <c r="C114" i="1"/>
  <c r="C108" i="1"/>
  <c r="C101" i="1"/>
  <c r="C100" i="1"/>
  <c r="C96" i="1"/>
  <c r="C89" i="1"/>
  <c r="C88" i="1"/>
  <c r="C82" i="1"/>
  <c r="C81" i="1"/>
  <c r="C80" i="1"/>
  <c r="C75" i="1"/>
  <c r="C74" i="1"/>
  <c r="C69" i="1"/>
  <c r="C63" i="1"/>
  <c r="C61" i="1"/>
  <c r="C58" i="1"/>
  <c r="C57" i="1"/>
  <c r="C53" i="1"/>
  <c r="C46" i="1"/>
  <c r="C36" i="1"/>
  <c r="C27" i="1"/>
  <c r="C24" i="1"/>
  <c r="C23" i="1"/>
  <c r="C22" i="1"/>
  <c r="C21" i="1"/>
  <c r="C16" i="1"/>
  <c r="C14" i="1"/>
  <c r="C13" i="1"/>
  <c r="B601" i="1"/>
  <c r="B600" i="1"/>
  <c r="B599" i="1"/>
  <c r="B597" i="1"/>
  <c r="B596" i="1"/>
  <c r="B595" i="1"/>
  <c r="B593" i="1"/>
  <c r="B590" i="1"/>
  <c r="B588" i="1"/>
  <c r="B587" i="1"/>
  <c r="B586" i="1"/>
  <c r="B585" i="1"/>
  <c r="B583" i="1"/>
  <c r="B582" i="1"/>
  <c r="B579" i="1"/>
  <c r="B578" i="1"/>
  <c r="B577" i="1"/>
  <c r="B575" i="1"/>
  <c r="B574" i="1"/>
  <c r="B573" i="1"/>
  <c r="B571" i="1"/>
  <c r="B570" i="1"/>
  <c r="B567" i="1"/>
  <c r="B565" i="1"/>
  <c r="B564" i="1"/>
  <c r="B563" i="1"/>
  <c r="B562" i="1"/>
  <c r="B560" i="1"/>
  <c r="B559" i="1"/>
  <c r="B558" i="1"/>
  <c r="B557" i="1"/>
  <c r="B555" i="1"/>
  <c r="B554" i="1"/>
  <c r="B551" i="1"/>
  <c r="B550" i="1"/>
  <c r="B548" i="1"/>
  <c r="B547" i="1"/>
  <c r="B544" i="1"/>
  <c r="B541" i="1"/>
  <c r="B539" i="1"/>
  <c r="B528" i="1"/>
  <c r="B527" i="1"/>
  <c r="B523" i="1"/>
  <c r="B518" i="1"/>
  <c r="B516" i="1"/>
  <c r="B514" i="1"/>
  <c r="B512" i="1"/>
  <c r="B510" i="1"/>
  <c r="B509" i="1"/>
  <c r="B508" i="1"/>
  <c r="B504" i="1"/>
  <c r="B503" i="1"/>
  <c r="B500" i="1"/>
  <c r="B499" i="1"/>
  <c r="B498" i="1"/>
  <c r="B496" i="1"/>
  <c r="B495" i="1"/>
  <c r="B492" i="1"/>
  <c r="B491" i="1"/>
  <c r="B489" i="1"/>
  <c r="B488" i="1"/>
  <c r="B487" i="1"/>
  <c r="B486" i="1"/>
  <c r="B483" i="1"/>
  <c r="B481" i="1"/>
  <c r="B480" i="1"/>
  <c r="B475" i="1"/>
  <c r="B473" i="1"/>
  <c r="B470" i="1"/>
  <c r="B469" i="1"/>
  <c r="B468" i="1"/>
  <c r="B467" i="1"/>
  <c r="B464" i="1"/>
  <c r="B461" i="1"/>
  <c r="B460" i="1"/>
  <c r="B458" i="1"/>
  <c r="B457" i="1"/>
  <c r="B454" i="1"/>
  <c r="B451" i="1"/>
  <c r="B447" i="1"/>
  <c r="B446" i="1"/>
  <c r="B444" i="1"/>
  <c r="B443" i="1"/>
  <c r="B442" i="1"/>
  <c r="B441" i="1"/>
  <c r="B433" i="1"/>
  <c r="B431" i="1"/>
  <c r="B430" i="1"/>
  <c r="B428" i="1"/>
  <c r="B417" i="1"/>
  <c r="B416" i="1"/>
  <c r="B413" i="1"/>
  <c r="B412" i="1"/>
  <c r="B409" i="1"/>
  <c r="B408" i="1"/>
  <c r="B406" i="1"/>
  <c r="B402" i="1"/>
  <c r="B398" i="1"/>
  <c r="B397" i="1"/>
  <c r="B396" i="1"/>
  <c r="B391" i="1"/>
  <c r="B388" i="1"/>
  <c r="B385" i="1"/>
  <c r="B384" i="1"/>
  <c r="B383" i="1"/>
  <c r="B382" i="1"/>
  <c r="B380" i="1"/>
  <c r="B378" i="1"/>
  <c r="B375" i="1"/>
  <c r="B373" i="1"/>
  <c r="B371" i="1"/>
  <c r="B370" i="1"/>
  <c r="B367" i="1"/>
  <c r="B364" i="1"/>
  <c r="B361" i="1"/>
  <c r="B358" i="1"/>
  <c r="B355" i="1"/>
  <c r="B353" i="1"/>
  <c r="B349" i="1"/>
  <c r="B345" i="1"/>
  <c r="B341" i="1"/>
  <c r="B335" i="1"/>
  <c r="B324" i="1"/>
  <c r="B321" i="1"/>
  <c r="B319" i="1"/>
  <c r="B313" i="1"/>
  <c r="B312" i="1"/>
  <c r="B311" i="1"/>
  <c r="B307" i="1"/>
  <c r="B299" i="1"/>
  <c r="B298" i="1"/>
  <c r="B294" i="1"/>
  <c r="B292" i="1"/>
  <c r="B290" i="1"/>
  <c r="B285" i="1"/>
  <c r="B282" i="1"/>
  <c r="B280" i="1"/>
  <c r="B279" i="1"/>
  <c r="B272" i="1"/>
  <c r="B271" i="1"/>
  <c r="B268" i="1"/>
  <c r="B265" i="1"/>
  <c r="B261" i="1"/>
  <c r="B260" i="1"/>
  <c r="B257" i="1"/>
  <c r="B255" i="1"/>
  <c r="B252" i="1"/>
  <c r="B242" i="1"/>
  <c r="B235" i="1"/>
  <c r="B231" i="1"/>
  <c r="B228" i="1"/>
  <c r="B227" i="1"/>
  <c r="B226" i="1"/>
  <c r="B223" i="1"/>
  <c r="B222" i="1"/>
  <c r="B214" i="1"/>
  <c r="B212" i="1"/>
  <c r="B208" i="1"/>
  <c r="B207" i="1"/>
  <c r="B205" i="1"/>
  <c r="B203" i="1"/>
  <c r="B194" i="1"/>
  <c r="B191" i="1"/>
  <c r="B183" i="1"/>
  <c r="B178" i="1"/>
  <c r="B176" i="1"/>
  <c r="B170" i="1"/>
  <c r="B169" i="1"/>
  <c r="B162" i="1"/>
  <c r="B151" i="1"/>
  <c r="B150" i="1"/>
  <c r="B149" i="1"/>
  <c r="B144" i="1"/>
  <c r="B143" i="1"/>
  <c r="B131" i="1"/>
  <c r="B130" i="1"/>
  <c r="B126" i="1"/>
  <c r="B122" i="1"/>
  <c r="B120" i="1"/>
  <c r="B119" i="1"/>
  <c r="B117" i="1"/>
  <c r="B114" i="1"/>
  <c r="B108" i="1"/>
  <c r="B101" i="1"/>
  <c r="B100" i="1"/>
  <c r="B96" i="1"/>
  <c r="B89" i="1"/>
  <c r="B88" i="1"/>
  <c r="B82" i="1"/>
  <c r="B81" i="1"/>
  <c r="B80" i="1"/>
  <c r="B75" i="1"/>
  <c r="B74" i="1"/>
  <c r="B69" i="1"/>
  <c r="B63" i="1"/>
  <c r="B61" i="1"/>
  <c r="B58" i="1"/>
  <c r="B57" i="1"/>
  <c r="B53" i="1"/>
  <c r="B46" i="1"/>
  <c r="B36" i="1"/>
  <c r="B27" i="1"/>
  <c r="B24" i="1"/>
  <c r="B23" i="1"/>
  <c r="B22" i="1"/>
  <c r="B21" i="1"/>
  <c r="B16" i="1"/>
  <c r="B14" i="1"/>
  <c r="B13" i="1"/>
  <c r="E15" i="1"/>
  <c r="E12" i="1"/>
  <c r="E19" i="1"/>
  <c r="E18" i="1"/>
  <c r="E20" i="1"/>
  <c r="E17" i="1"/>
  <c r="E90" i="1"/>
  <c r="E31" i="1"/>
  <c r="E85" i="1"/>
  <c r="E33" i="1"/>
  <c r="E54" i="1"/>
  <c r="E29" i="1"/>
  <c r="E60" i="1"/>
  <c r="E65" i="1"/>
  <c r="E66" i="1"/>
  <c r="E32" i="1"/>
  <c r="E35" i="1"/>
  <c r="E121" i="1"/>
  <c r="E123" i="1"/>
  <c r="E43" i="1"/>
  <c r="E50" i="1"/>
  <c r="E91" i="1"/>
  <c r="E92" i="1"/>
  <c r="E93" i="1"/>
  <c r="E95" i="1"/>
  <c r="E97" i="1"/>
  <c r="E98" i="1"/>
  <c r="E99" i="1"/>
  <c r="E102" i="1"/>
  <c r="E103" i="1"/>
  <c r="E105" i="1"/>
  <c r="E106" i="1"/>
  <c r="E107" i="1"/>
  <c r="E44" i="1"/>
  <c r="E42" i="1"/>
  <c r="E190" i="1"/>
  <c r="E51" i="1"/>
  <c r="E56" i="1"/>
  <c r="E34" i="1"/>
  <c r="E210" i="1"/>
  <c r="E211" i="1"/>
  <c r="E215" i="1"/>
  <c r="E62" i="1"/>
  <c r="E78" i="1"/>
  <c r="E48" i="1"/>
  <c r="E73" i="1"/>
  <c r="E76" i="1"/>
  <c r="E52" i="1"/>
  <c r="E84" i="1"/>
  <c r="E55" i="1"/>
  <c r="E25" i="1"/>
  <c r="E26" i="1"/>
  <c r="E30" i="1"/>
  <c r="E28" i="1"/>
  <c r="E67" i="1"/>
  <c r="E49" i="1"/>
  <c r="E72" i="1"/>
  <c r="E315" i="1"/>
  <c r="E316" i="1"/>
  <c r="E318" i="1"/>
  <c r="E87" i="1"/>
  <c r="E68" i="1"/>
  <c r="E70" i="1"/>
  <c r="E71" i="1"/>
  <c r="E59" i="1"/>
  <c r="E39" i="1"/>
  <c r="E155" i="1"/>
  <c r="E79" i="1"/>
  <c r="E77" i="1"/>
  <c r="E64" i="1"/>
  <c r="E196" i="1"/>
  <c r="E94" i="1"/>
  <c r="E241" i="1"/>
  <c r="E113" i="1"/>
  <c r="E83" i="1"/>
  <c r="E237" i="1"/>
  <c r="E238" i="1"/>
  <c r="E118" i="1"/>
  <c r="E256" i="1"/>
  <c r="E258" i="1"/>
  <c r="E259" i="1"/>
  <c r="E262" i="1"/>
  <c r="E264" i="1"/>
  <c r="E135" i="1"/>
  <c r="E249" i="1"/>
  <c r="E138" i="1"/>
  <c r="E153" i="1"/>
  <c r="E224" i="1"/>
  <c r="E225" i="1"/>
  <c r="E137" i="1"/>
  <c r="E429" i="1"/>
  <c r="E181" i="1"/>
  <c r="E245" i="1"/>
  <c r="E148" i="1"/>
  <c r="E434" i="1"/>
  <c r="E435" i="1"/>
  <c r="E436" i="1"/>
  <c r="E437" i="1"/>
  <c r="E438" i="1"/>
  <c r="E439" i="1"/>
  <c r="E193" i="1"/>
  <c r="E420" i="1"/>
  <c r="E421" i="1"/>
  <c r="E423" i="1"/>
  <c r="E424" i="1"/>
  <c r="E425" i="1"/>
  <c r="E426" i="1"/>
  <c r="E427" i="1"/>
  <c r="E192" i="1"/>
  <c r="E246" i="1"/>
  <c r="E247" i="1"/>
  <c r="E157" i="1"/>
  <c r="E132" i="1"/>
  <c r="E133" i="1"/>
  <c r="E104" i="1"/>
  <c r="E197" i="1"/>
  <c r="E198" i="1"/>
  <c r="E136" i="1"/>
  <c r="E377" i="1"/>
  <c r="E204" i="1"/>
  <c r="E365" i="1"/>
  <c r="E209" i="1"/>
  <c r="E229" i="1"/>
  <c r="E230" i="1"/>
  <c r="E165" i="1"/>
  <c r="E134" i="1"/>
  <c r="E140" i="1"/>
  <c r="E141" i="1"/>
  <c r="E145" i="1"/>
  <c r="E146" i="1"/>
  <c r="E147" i="1"/>
  <c r="E152" i="1"/>
  <c r="E154" i="1"/>
  <c r="E125" i="1"/>
  <c r="E156" i="1"/>
  <c r="E240" i="1"/>
  <c r="E177" i="1"/>
  <c r="E173" i="1"/>
  <c r="E174" i="1"/>
  <c r="E139" i="1"/>
  <c r="E164" i="1"/>
  <c r="E166" i="1"/>
  <c r="E167" i="1"/>
  <c r="E171" i="1"/>
  <c r="E172" i="1"/>
  <c r="E142" i="1"/>
  <c r="E561" i="1"/>
  <c r="E250" i="1"/>
  <c r="E37" i="1"/>
  <c r="E40" i="1"/>
  <c r="E38" i="1"/>
  <c r="E244" i="1"/>
  <c r="E201" i="1"/>
  <c r="E199" i="1"/>
  <c r="E163" i="1"/>
  <c r="E254" i="1"/>
  <c r="E216" i="1"/>
  <c r="E445" i="1"/>
  <c r="E448" i="1"/>
  <c r="E449" i="1"/>
  <c r="E266" i="1"/>
  <c r="E217" i="1"/>
  <c r="E281" i="1"/>
  <c r="E233" i="1"/>
  <c r="E263" i="1"/>
  <c r="E127" i="1"/>
  <c r="E128" i="1"/>
  <c r="E129" i="1"/>
  <c r="E124" i="1"/>
  <c r="E234" i="1"/>
  <c r="E236" i="1"/>
  <c r="E213" i="1"/>
  <c r="E232" i="1"/>
  <c r="E175" i="1"/>
  <c r="E179" i="1"/>
  <c r="E180" i="1"/>
  <c r="E168" i="1"/>
  <c r="E320" i="1"/>
  <c r="E322" i="1"/>
  <c r="E323" i="1"/>
  <c r="E325" i="1"/>
  <c r="E328" i="1"/>
  <c r="E329" i="1"/>
  <c r="E330" i="1"/>
  <c r="E334" i="1"/>
  <c r="E337" i="1"/>
  <c r="E338" i="1"/>
  <c r="E286" i="1"/>
  <c r="E287" i="1"/>
  <c r="E288" i="1"/>
  <c r="E289" i="1"/>
  <c r="E291" i="1"/>
  <c r="E293" i="1"/>
  <c r="E295" i="1"/>
  <c r="E296" i="1"/>
  <c r="E297" i="1"/>
  <c r="E300" i="1"/>
  <c r="E304" i="1"/>
  <c r="E305" i="1"/>
  <c r="E306" i="1"/>
  <c r="E308" i="1"/>
  <c r="E275" i="1"/>
  <c r="E195" i="1"/>
  <c r="E182" i="1"/>
  <c r="E356" i="1"/>
  <c r="E357" i="1"/>
  <c r="E303" i="1"/>
  <c r="E342" i="1"/>
  <c r="E343" i="1"/>
  <c r="E344" i="1"/>
  <c r="E346" i="1"/>
  <c r="E347" i="1"/>
  <c r="E348" i="1"/>
  <c r="E301" i="1"/>
  <c r="E350" i="1"/>
  <c r="E351" i="1"/>
  <c r="E352" i="1"/>
  <c r="E302" i="1"/>
  <c r="E109" i="1"/>
  <c r="E110" i="1"/>
  <c r="E111" i="1"/>
  <c r="E112" i="1"/>
  <c r="E116" i="1"/>
  <c r="E115" i="1"/>
  <c r="E418" i="1"/>
  <c r="E419" i="1"/>
  <c r="E333" i="1"/>
  <c r="E184" i="1"/>
  <c r="E317" i="1"/>
  <c r="E243" i="1"/>
  <c r="E239" i="1"/>
  <c r="E452" i="1"/>
  <c r="E359" i="1"/>
  <c r="E399" i="1"/>
  <c r="E327" i="1"/>
  <c r="E387" i="1"/>
  <c r="E389" i="1"/>
  <c r="E332" i="1"/>
  <c r="E339" i="1"/>
  <c r="E340" i="1"/>
  <c r="E310" i="1"/>
  <c r="E369" i="1"/>
  <c r="E372" i="1"/>
  <c r="E326" i="1"/>
  <c r="E400" i="1"/>
  <c r="E549" i="1"/>
  <c r="E552" i="1"/>
  <c r="E553" i="1"/>
  <c r="E422" i="1"/>
  <c r="E202" i="1"/>
  <c r="E206" i="1"/>
  <c r="E200" i="1"/>
  <c r="E366" i="1"/>
  <c r="E368" i="1"/>
  <c r="E336" i="1"/>
  <c r="E218" i="1"/>
  <c r="E219" i="1"/>
  <c r="E221" i="1"/>
  <c r="E220" i="1"/>
  <c r="E283" i="1"/>
  <c r="E284" i="1"/>
  <c r="E276" i="1"/>
  <c r="E381" i="1"/>
  <c r="E309" i="1"/>
  <c r="E474" i="1"/>
  <c r="E476" i="1"/>
  <c r="E477" i="1"/>
  <c r="E479" i="1"/>
  <c r="E482" i="1"/>
  <c r="E484" i="1"/>
  <c r="E432" i="1"/>
  <c r="E386" i="1"/>
  <c r="E478" i="1"/>
  <c r="E251" i="1"/>
  <c r="E253" i="1"/>
  <c r="E248" i="1"/>
  <c r="E267" i="1"/>
  <c r="E269" i="1"/>
  <c r="E274" i="1"/>
  <c r="E270" i="1"/>
  <c r="E393" i="1"/>
  <c r="E513" i="1"/>
  <c r="E466" i="1"/>
  <c r="E490" i="1"/>
  <c r="E494" i="1"/>
  <c r="E497" i="1"/>
  <c r="E455" i="1"/>
  <c r="E502" i="1"/>
  <c r="E505" i="1"/>
  <c r="E506" i="1"/>
  <c r="E507" i="1"/>
  <c r="E463" i="1"/>
  <c r="E277" i="1"/>
  <c r="E278" i="1"/>
  <c r="E273" i="1"/>
  <c r="E390" i="1"/>
  <c r="E394" i="1"/>
  <c r="E395" i="1"/>
  <c r="E379" i="1"/>
  <c r="E576" i="1"/>
  <c r="E517" i="1"/>
  <c r="E531" i="1"/>
  <c r="E532" i="1"/>
  <c r="E533" i="1"/>
  <c r="E485" i="1"/>
  <c r="E566" i="1"/>
  <c r="E568" i="1"/>
  <c r="E569" i="1"/>
  <c r="E572" i="1"/>
  <c r="E525" i="1"/>
  <c r="E450" i="1"/>
  <c r="E401" i="1"/>
  <c r="E403" i="1"/>
  <c r="E404" i="1"/>
  <c r="E407" i="1"/>
  <c r="E411" i="1"/>
  <c r="E392" i="1"/>
  <c r="E515" i="1"/>
  <c r="E410" i="1"/>
  <c r="E185" i="1"/>
  <c r="E186" i="1"/>
  <c r="E187" i="1"/>
  <c r="E188" i="1"/>
  <c r="E189" i="1"/>
  <c r="E331" i="1"/>
  <c r="E360" i="1"/>
  <c r="E362" i="1"/>
  <c r="E363" i="1"/>
  <c r="E354" i="1"/>
  <c r="E414" i="1"/>
  <c r="E415" i="1"/>
  <c r="E405" i="1"/>
  <c r="E440" i="1"/>
  <c r="E41" i="1"/>
  <c r="E45" i="1"/>
  <c r="E47" i="1"/>
  <c r="E462" i="1"/>
  <c r="E456" i="1"/>
  <c r="E471" i="1"/>
  <c r="E472" i="1"/>
  <c r="E465" i="1"/>
  <c r="E493" i="1"/>
  <c r="E540" i="1"/>
  <c r="E519" i="1"/>
  <c r="E520" i="1"/>
  <c r="E521" i="1"/>
  <c r="E526" i="1"/>
  <c r="E511" i="1"/>
  <c r="E459" i="1"/>
  <c r="E453" i="1"/>
  <c r="E556" i="1"/>
  <c r="E86" i="1"/>
  <c r="E501" i="1"/>
  <c r="E537" i="1"/>
  <c r="E530" i="1"/>
  <c r="E522" i="1"/>
  <c r="E158" i="1"/>
  <c r="E376" i="1"/>
  <c r="E374" i="1"/>
  <c r="E529" i="1"/>
  <c r="E524" i="1"/>
  <c r="E314" i="1"/>
  <c r="E534" i="1"/>
  <c r="E535" i="1"/>
  <c r="E536" i="1"/>
  <c r="E538" i="1"/>
  <c r="E542" i="1"/>
  <c r="E543" i="1"/>
  <c r="E546" i="1"/>
  <c r="E545" i="1"/>
  <c r="E159" i="1"/>
  <c r="E160" i="1"/>
  <c r="E161" i="1"/>
  <c r="E580" i="1"/>
  <c r="E581" i="1"/>
  <c r="E584" i="1"/>
  <c r="E589" i="1"/>
  <c r="E591" i="1"/>
  <c r="E592" i="1"/>
  <c r="E594" i="1"/>
  <c r="E598" i="1"/>
  <c r="E602" i="1"/>
  <c r="E603" i="1"/>
  <c r="C19" i="1"/>
  <c r="C18" i="1"/>
  <c r="C20" i="1"/>
  <c r="C17" i="1"/>
  <c r="C90" i="1"/>
  <c r="C31" i="1"/>
  <c r="C85" i="1"/>
  <c r="C33" i="1"/>
  <c r="C54" i="1"/>
  <c r="C29" i="1"/>
  <c r="C60" i="1"/>
  <c r="C65" i="1"/>
  <c r="C66" i="1"/>
  <c r="C32" i="1"/>
  <c r="C35" i="1"/>
  <c r="C121" i="1"/>
  <c r="C123" i="1"/>
  <c r="C43" i="1"/>
  <c r="C50" i="1"/>
  <c r="C91" i="1"/>
  <c r="C92" i="1"/>
  <c r="C93" i="1"/>
  <c r="C95" i="1"/>
  <c r="C97" i="1"/>
  <c r="C98" i="1"/>
  <c r="C99" i="1"/>
  <c r="C102" i="1"/>
  <c r="C103" i="1"/>
  <c r="C105" i="1"/>
  <c r="C106" i="1"/>
  <c r="C107" i="1"/>
  <c r="C44" i="1"/>
  <c r="C42" i="1"/>
  <c r="C190" i="1"/>
  <c r="C51" i="1"/>
  <c r="C56" i="1"/>
  <c r="C34" i="1"/>
  <c r="C210" i="1"/>
  <c r="C211" i="1"/>
  <c r="C215" i="1"/>
  <c r="C62" i="1"/>
  <c r="C78" i="1"/>
  <c r="C48" i="1"/>
  <c r="C73" i="1"/>
  <c r="C76" i="1"/>
  <c r="C52" i="1"/>
  <c r="C84" i="1"/>
  <c r="C55" i="1"/>
  <c r="C25" i="1"/>
  <c r="C26" i="1"/>
  <c r="C30" i="1"/>
  <c r="C28" i="1"/>
  <c r="C67" i="1"/>
  <c r="C49" i="1"/>
  <c r="C72" i="1"/>
  <c r="C315" i="1"/>
  <c r="C316" i="1"/>
  <c r="C318" i="1"/>
  <c r="C87" i="1"/>
  <c r="C68" i="1"/>
  <c r="C70" i="1"/>
  <c r="C71" i="1"/>
  <c r="C59" i="1"/>
  <c r="C39" i="1"/>
  <c r="C155" i="1"/>
  <c r="C79" i="1"/>
  <c r="C77" i="1"/>
  <c r="C64" i="1"/>
  <c r="C196" i="1"/>
  <c r="C94" i="1"/>
  <c r="C241" i="1"/>
  <c r="C113" i="1"/>
  <c r="C83" i="1"/>
  <c r="C237" i="1"/>
  <c r="C238" i="1"/>
  <c r="C118" i="1"/>
  <c r="C256" i="1"/>
  <c r="C258" i="1"/>
  <c r="C259" i="1"/>
  <c r="C262" i="1"/>
  <c r="C264" i="1"/>
  <c r="C135" i="1"/>
  <c r="C249" i="1"/>
  <c r="C138" i="1"/>
  <c r="C153" i="1"/>
  <c r="C224" i="1"/>
  <c r="C225" i="1"/>
  <c r="C137" i="1"/>
  <c r="C429" i="1"/>
  <c r="C181" i="1"/>
  <c r="C245" i="1"/>
  <c r="C148" i="1"/>
  <c r="C434" i="1"/>
  <c r="C435" i="1"/>
  <c r="C436" i="1"/>
  <c r="C437" i="1"/>
  <c r="C438" i="1"/>
  <c r="C439" i="1"/>
  <c r="C193" i="1"/>
  <c r="C420" i="1"/>
  <c r="C421" i="1"/>
  <c r="C423" i="1"/>
  <c r="C424" i="1"/>
  <c r="C425" i="1"/>
  <c r="C426" i="1"/>
  <c r="C427" i="1"/>
  <c r="C192" i="1"/>
  <c r="C246" i="1"/>
  <c r="C247" i="1"/>
  <c r="C157" i="1"/>
  <c r="C132" i="1"/>
  <c r="C133" i="1"/>
  <c r="C104" i="1"/>
  <c r="C197" i="1"/>
  <c r="C198" i="1"/>
  <c r="C136" i="1"/>
  <c r="C377" i="1"/>
  <c r="C204" i="1"/>
  <c r="C365" i="1"/>
  <c r="C209" i="1"/>
  <c r="C229" i="1"/>
  <c r="C230" i="1"/>
  <c r="C165" i="1"/>
  <c r="C134" i="1"/>
  <c r="C140" i="1"/>
  <c r="C141" i="1"/>
  <c r="C145" i="1"/>
  <c r="C146" i="1"/>
  <c r="C147" i="1"/>
  <c r="C152" i="1"/>
  <c r="C154" i="1"/>
  <c r="C125" i="1"/>
  <c r="C156" i="1"/>
  <c r="C240" i="1"/>
  <c r="C177" i="1"/>
  <c r="C173" i="1"/>
  <c r="C174" i="1"/>
  <c r="C139" i="1"/>
  <c r="C164" i="1"/>
  <c r="C166" i="1"/>
  <c r="C167" i="1"/>
  <c r="C171" i="1"/>
  <c r="C172" i="1"/>
  <c r="C142" i="1"/>
  <c r="C561" i="1"/>
  <c r="C250" i="1"/>
  <c r="C37" i="1"/>
  <c r="C40" i="1"/>
  <c r="C38" i="1"/>
  <c r="C244" i="1"/>
  <c r="C201" i="1"/>
  <c r="C199" i="1"/>
  <c r="C163" i="1"/>
  <c r="C254" i="1"/>
  <c r="C216" i="1"/>
  <c r="C445" i="1"/>
  <c r="C448" i="1"/>
  <c r="C449" i="1"/>
  <c r="C266" i="1"/>
  <c r="C217" i="1"/>
  <c r="C281" i="1"/>
  <c r="C233" i="1"/>
  <c r="C263" i="1"/>
  <c r="C127" i="1"/>
  <c r="C128" i="1"/>
  <c r="C129" i="1"/>
  <c r="C124" i="1"/>
  <c r="C234" i="1"/>
  <c r="C236" i="1"/>
  <c r="C213" i="1"/>
  <c r="C232" i="1"/>
  <c r="C175" i="1"/>
  <c r="C179" i="1"/>
  <c r="C180" i="1"/>
  <c r="C168" i="1"/>
  <c r="C320" i="1"/>
  <c r="C322" i="1"/>
  <c r="C323" i="1"/>
  <c r="C325" i="1"/>
  <c r="C328" i="1"/>
  <c r="C329" i="1"/>
  <c r="C330" i="1"/>
  <c r="C334" i="1"/>
  <c r="C337" i="1"/>
  <c r="C338" i="1"/>
  <c r="C286" i="1"/>
  <c r="C287" i="1"/>
  <c r="C288" i="1"/>
  <c r="C289" i="1"/>
  <c r="C291" i="1"/>
  <c r="C293" i="1"/>
  <c r="C295" i="1"/>
  <c r="C296" i="1"/>
  <c r="C297" i="1"/>
  <c r="C300" i="1"/>
  <c r="C304" i="1"/>
  <c r="C305" i="1"/>
  <c r="C306" i="1"/>
  <c r="C308" i="1"/>
  <c r="C275" i="1"/>
  <c r="C195" i="1"/>
  <c r="C182" i="1"/>
  <c r="C356" i="1"/>
  <c r="C357" i="1"/>
  <c r="C303" i="1"/>
  <c r="C342" i="1"/>
  <c r="C343" i="1"/>
  <c r="C344" i="1"/>
  <c r="C346" i="1"/>
  <c r="C347" i="1"/>
  <c r="C348" i="1"/>
  <c r="C301" i="1"/>
  <c r="C350" i="1"/>
  <c r="C351" i="1"/>
  <c r="C352" i="1"/>
  <c r="C302" i="1"/>
  <c r="C109" i="1"/>
  <c r="C110" i="1"/>
  <c r="C111" i="1"/>
  <c r="C112" i="1"/>
  <c r="C116" i="1"/>
  <c r="C115" i="1"/>
  <c r="C418" i="1"/>
  <c r="C419" i="1"/>
  <c r="C333" i="1"/>
  <c r="C184" i="1"/>
  <c r="C317" i="1"/>
  <c r="C243" i="1"/>
  <c r="C239" i="1"/>
  <c r="C452" i="1"/>
  <c r="C359" i="1"/>
  <c r="C399" i="1"/>
  <c r="C327" i="1"/>
  <c r="C387" i="1"/>
  <c r="C389" i="1"/>
  <c r="C332" i="1"/>
  <c r="C339" i="1"/>
  <c r="C340" i="1"/>
  <c r="C310" i="1"/>
  <c r="C369" i="1"/>
  <c r="C372" i="1"/>
  <c r="C326" i="1"/>
  <c r="C400" i="1"/>
  <c r="C549" i="1"/>
  <c r="C552" i="1"/>
  <c r="C553" i="1"/>
  <c r="C422" i="1"/>
  <c r="C202" i="1"/>
  <c r="C206" i="1"/>
  <c r="C200" i="1"/>
  <c r="C366" i="1"/>
  <c r="C368" i="1"/>
  <c r="C336" i="1"/>
  <c r="C218" i="1"/>
  <c r="C219" i="1"/>
  <c r="C221" i="1"/>
  <c r="C220" i="1"/>
  <c r="C283" i="1"/>
  <c r="C284" i="1"/>
  <c r="C276" i="1"/>
  <c r="C381" i="1"/>
  <c r="C309" i="1"/>
  <c r="C474" i="1"/>
  <c r="C476" i="1"/>
  <c r="C477" i="1"/>
  <c r="C479" i="1"/>
  <c r="C482" i="1"/>
  <c r="C484" i="1"/>
  <c r="C432" i="1"/>
  <c r="C386" i="1"/>
  <c r="C478" i="1"/>
  <c r="C251" i="1"/>
  <c r="C253" i="1"/>
  <c r="C248" i="1"/>
  <c r="C267" i="1"/>
  <c r="C269" i="1"/>
  <c r="C274" i="1"/>
  <c r="C270" i="1"/>
  <c r="C393" i="1"/>
  <c r="C513" i="1"/>
  <c r="C466" i="1"/>
  <c r="C490" i="1"/>
  <c r="C494" i="1"/>
  <c r="C497" i="1"/>
  <c r="C455" i="1"/>
  <c r="C502" i="1"/>
  <c r="C505" i="1"/>
  <c r="C506" i="1"/>
  <c r="C507" i="1"/>
  <c r="C463" i="1"/>
  <c r="C277" i="1"/>
  <c r="C278" i="1"/>
  <c r="C273" i="1"/>
  <c r="C390" i="1"/>
  <c r="C394" i="1"/>
  <c r="C395" i="1"/>
  <c r="C379" i="1"/>
  <c r="C576" i="1"/>
  <c r="C517" i="1"/>
  <c r="C531" i="1"/>
  <c r="C532" i="1"/>
  <c r="C533" i="1"/>
  <c r="C485" i="1"/>
  <c r="C566" i="1"/>
  <c r="C568" i="1"/>
  <c r="C569" i="1"/>
  <c r="C572" i="1"/>
  <c r="C525" i="1"/>
  <c r="C450" i="1"/>
  <c r="C401" i="1"/>
  <c r="C403" i="1"/>
  <c r="C404" i="1"/>
  <c r="C407" i="1"/>
  <c r="C411" i="1"/>
  <c r="C392" i="1"/>
  <c r="C515" i="1"/>
  <c r="C410" i="1"/>
  <c r="C185" i="1"/>
  <c r="C186" i="1"/>
  <c r="C187" i="1"/>
  <c r="C188" i="1"/>
  <c r="C189" i="1"/>
  <c r="C331" i="1"/>
  <c r="C360" i="1"/>
  <c r="C362" i="1"/>
  <c r="C363" i="1"/>
  <c r="C354" i="1"/>
  <c r="C414" i="1"/>
  <c r="C415" i="1"/>
  <c r="C405" i="1"/>
  <c r="C440" i="1"/>
  <c r="C41" i="1"/>
  <c r="C45" i="1"/>
  <c r="C47" i="1"/>
  <c r="C462" i="1"/>
  <c r="C456" i="1"/>
  <c r="C471" i="1"/>
  <c r="C472" i="1"/>
  <c r="C465" i="1"/>
  <c r="C493" i="1"/>
  <c r="C540" i="1"/>
  <c r="C519" i="1"/>
  <c r="C520" i="1"/>
  <c r="C521" i="1"/>
  <c r="C526" i="1"/>
  <c r="C511" i="1"/>
  <c r="C459" i="1"/>
  <c r="C453" i="1"/>
  <c r="C556" i="1"/>
  <c r="C86" i="1"/>
  <c r="C501" i="1"/>
  <c r="C537" i="1"/>
  <c r="C530" i="1"/>
  <c r="C522" i="1"/>
  <c r="C158" i="1"/>
  <c r="C376" i="1"/>
  <c r="C374" i="1"/>
  <c r="C529" i="1"/>
  <c r="C524" i="1"/>
  <c r="C314" i="1"/>
  <c r="C534" i="1"/>
  <c r="C535" i="1"/>
  <c r="C536" i="1"/>
  <c r="C538" i="1"/>
  <c r="C542" i="1"/>
  <c r="C543" i="1"/>
  <c r="C546" i="1"/>
  <c r="C545" i="1"/>
  <c r="C159" i="1"/>
  <c r="C160" i="1"/>
  <c r="C161" i="1"/>
  <c r="C580" i="1"/>
  <c r="C581" i="1"/>
  <c r="C584" i="1"/>
  <c r="C589" i="1"/>
  <c r="C591" i="1"/>
  <c r="C592" i="1"/>
  <c r="C594" i="1"/>
  <c r="C598" i="1"/>
  <c r="C602" i="1"/>
  <c r="C603" i="1"/>
  <c r="C15" i="1"/>
  <c r="C12" i="1"/>
  <c r="B15" i="1"/>
  <c r="B12" i="1"/>
  <c r="B19" i="1"/>
  <c r="B18" i="1"/>
  <c r="B20" i="1"/>
  <c r="B17" i="1"/>
  <c r="B90" i="1"/>
  <c r="B31" i="1"/>
  <c r="B85" i="1"/>
  <c r="B33" i="1"/>
  <c r="B54" i="1"/>
  <c r="B29" i="1"/>
  <c r="B60" i="1"/>
  <c r="B65" i="1"/>
  <c r="B66" i="1"/>
  <c r="B32" i="1"/>
  <c r="B35" i="1"/>
  <c r="B121" i="1"/>
  <c r="B123" i="1"/>
  <c r="B43" i="1"/>
  <c r="B50" i="1"/>
  <c r="B91" i="1"/>
  <c r="B92" i="1"/>
  <c r="B93" i="1"/>
  <c r="B95" i="1"/>
  <c r="B97" i="1"/>
  <c r="B98" i="1"/>
  <c r="B99" i="1"/>
  <c r="B102" i="1"/>
  <c r="B103" i="1"/>
  <c r="B105" i="1"/>
  <c r="B106" i="1"/>
  <c r="B107" i="1"/>
  <c r="B44" i="1"/>
  <c r="B42" i="1"/>
  <c r="B190" i="1"/>
  <c r="B51" i="1"/>
  <c r="B56" i="1"/>
  <c r="B34" i="1"/>
  <c r="B210" i="1"/>
  <c r="B211" i="1"/>
  <c r="B215" i="1"/>
  <c r="B62" i="1"/>
  <c r="B78" i="1"/>
  <c r="B48" i="1"/>
  <c r="B73" i="1"/>
  <c r="B76" i="1"/>
  <c r="B52" i="1"/>
  <c r="B84" i="1"/>
  <c r="B55" i="1"/>
  <c r="B25" i="1"/>
  <c r="B26" i="1"/>
  <c r="B30" i="1"/>
  <c r="B28" i="1"/>
  <c r="B67" i="1"/>
  <c r="B49" i="1"/>
  <c r="B72" i="1"/>
  <c r="B315" i="1"/>
  <c r="B316" i="1"/>
  <c r="B318" i="1"/>
  <c r="B87" i="1"/>
  <c r="B68" i="1"/>
  <c r="B70" i="1"/>
  <c r="B71" i="1"/>
  <c r="B59" i="1"/>
  <c r="B39" i="1"/>
  <c r="B155" i="1"/>
  <c r="B79" i="1"/>
  <c r="B77" i="1"/>
  <c r="B64" i="1"/>
  <c r="B196" i="1"/>
  <c r="B94" i="1"/>
  <c r="B241" i="1"/>
  <c r="B113" i="1"/>
  <c r="B83" i="1"/>
  <c r="B237" i="1"/>
  <c r="B238" i="1"/>
  <c r="B118" i="1"/>
  <c r="B256" i="1"/>
  <c r="B258" i="1"/>
  <c r="B259" i="1"/>
  <c r="B262" i="1"/>
  <c r="B264" i="1"/>
  <c r="B135" i="1"/>
  <c r="B249" i="1"/>
  <c r="B138" i="1"/>
  <c r="B153" i="1"/>
  <c r="B224" i="1"/>
  <c r="B225" i="1"/>
  <c r="B137" i="1"/>
  <c r="B429" i="1"/>
  <c r="B181" i="1"/>
  <c r="B245" i="1"/>
  <c r="B148" i="1"/>
  <c r="B434" i="1"/>
  <c r="B435" i="1"/>
  <c r="B436" i="1"/>
  <c r="B437" i="1"/>
  <c r="B438" i="1"/>
  <c r="B439" i="1"/>
  <c r="B193" i="1"/>
  <c r="B420" i="1"/>
  <c r="B421" i="1"/>
  <c r="B423" i="1"/>
  <c r="B424" i="1"/>
  <c r="B425" i="1"/>
  <c r="B426" i="1"/>
  <c r="B427" i="1"/>
  <c r="B192" i="1"/>
  <c r="B246" i="1"/>
  <c r="B247" i="1"/>
  <c r="B157" i="1"/>
  <c r="B132" i="1"/>
  <c r="B133" i="1"/>
  <c r="B104" i="1"/>
  <c r="B197" i="1"/>
  <c r="B198" i="1"/>
  <c r="B136" i="1"/>
  <c r="B377" i="1"/>
  <c r="B204" i="1"/>
  <c r="B365" i="1"/>
  <c r="B209" i="1"/>
  <c r="B229" i="1"/>
  <c r="B230" i="1"/>
  <c r="B165" i="1"/>
  <c r="B134" i="1"/>
  <c r="B140" i="1"/>
  <c r="B141" i="1"/>
  <c r="B145" i="1"/>
  <c r="B146" i="1"/>
  <c r="B147" i="1"/>
  <c r="B152" i="1"/>
  <c r="B154" i="1"/>
  <c r="B125" i="1"/>
  <c r="B156" i="1"/>
  <c r="B240" i="1"/>
  <c r="B177" i="1"/>
  <c r="B173" i="1"/>
  <c r="B174" i="1"/>
  <c r="B139" i="1"/>
  <c r="B164" i="1"/>
  <c r="B166" i="1"/>
  <c r="B167" i="1"/>
  <c r="B171" i="1"/>
  <c r="B172" i="1"/>
  <c r="B142" i="1"/>
  <c r="B561" i="1"/>
  <c r="B250" i="1"/>
  <c r="B37" i="1"/>
  <c r="B40" i="1"/>
  <c r="B38" i="1"/>
  <c r="B244" i="1"/>
  <c r="B201" i="1"/>
  <c r="B199" i="1"/>
  <c r="B163" i="1"/>
  <c r="B254" i="1"/>
  <c r="B216" i="1"/>
  <c r="B445" i="1"/>
  <c r="B448" i="1"/>
  <c r="B449" i="1"/>
  <c r="B266" i="1"/>
  <c r="B217" i="1"/>
  <c r="B281" i="1"/>
  <c r="B233" i="1"/>
  <c r="B263" i="1"/>
  <c r="B127" i="1"/>
  <c r="B128" i="1"/>
  <c r="B129" i="1"/>
  <c r="B124" i="1"/>
  <c r="B234" i="1"/>
  <c r="B236" i="1"/>
  <c r="B213" i="1"/>
  <c r="B232" i="1"/>
  <c r="B175" i="1"/>
  <c r="B179" i="1"/>
  <c r="B180" i="1"/>
  <c r="B168" i="1"/>
  <c r="B320" i="1"/>
  <c r="B322" i="1"/>
  <c r="B323" i="1"/>
  <c r="B325" i="1"/>
  <c r="B328" i="1"/>
  <c r="B329" i="1"/>
  <c r="B330" i="1"/>
  <c r="B334" i="1"/>
  <c r="B337" i="1"/>
  <c r="B338" i="1"/>
  <c r="B286" i="1"/>
  <c r="B287" i="1"/>
  <c r="B288" i="1"/>
  <c r="B289" i="1"/>
  <c r="B291" i="1"/>
  <c r="B293" i="1"/>
  <c r="B295" i="1"/>
  <c r="B296" i="1"/>
  <c r="B297" i="1"/>
  <c r="B300" i="1"/>
  <c r="B304" i="1"/>
  <c r="B305" i="1"/>
  <c r="B306" i="1"/>
  <c r="B308" i="1"/>
  <c r="B275" i="1"/>
  <c r="B195" i="1"/>
  <c r="B182" i="1"/>
  <c r="B356" i="1"/>
  <c r="B357" i="1"/>
  <c r="B303" i="1"/>
  <c r="B342" i="1"/>
  <c r="B343" i="1"/>
  <c r="B344" i="1"/>
  <c r="B346" i="1"/>
  <c r="B347" i="1"/>
  <c r="B348" i="1"/>
  <c r="B301" i="1"/>
  <c r="B350" i="1"/>
  <c r="B351" i="1"/>
  <c r="B352" i="1"/>
  <c r="B302" i="1"/>
  <c r="B109" i="1"/>
  <c r="B110" i="1"/>
  <c r="B111" i="1"/>
  <c r="B112" i="1"/>
  <c r="B116" i="1"/>
  <c r="B115" i="1"/>
  <c r="B418" i="1"/>
  <c r="B419" i="1"/>
  <c r="B333" i="1"/>
  <c r="B184" i="1"/>
  <c r="B317" i="1"/>
  <c r="B243" i="1"/>
  <c r="B239" i="1"/>
  <c r="B452" i="1"/>
  <c r="B359" i="1"/>
  <c r="B399" i="1"/>
  <c r="B327" i="1"/>
  <c r="B387" i="1"/>
  <c r="B389" i="1"/>
  <c r="B332" i="1"/>
  <c r="B339" i="1"/>
  <c r="B340" i="1"/>
  <c r="B310" i="1"/>
  <c r="B369" i="1"/>
  <c r="B372" i="1"/>
  <c r="B326" i="1"/>
  <c r="B400" i="1"/>
  <c r="B549" i="1"/>
  <c r="B552" i="1"/>
  <c r="B553" i="1"/>
  <c r="B422" i="1"/>
  <c r="B202" i="1"/>
  <c r="B206" i="1"/>
  <c r="B200" i="1"/>
  <c r="B366" i="1"/>
  <c r="B368" i="1"/>
  <c r="B336" i="1"/>
  <c r="B218" i="1"/>
  <c r="B219" i="1"/>
  <c r="B221" i="1"/>
  <c r="B220" i="1"/>
  <c r="B283" i="1"/>
  <c r="B284" i="1"/>
  <c r="B276" i="1"/>
  <c r="B381" i="1"/>
  <c r="B309" i="1"/>
  <c r="B474" i="1"/>
  <c r="B476" i="1"/>
  <c r="B477" i="1"/>
  <c r="B479" i="1"/>
  <c r="B482" i="1"/>
  <c r="B484" i="1"/>
  <c r="B432" i="1"/>
  <c r="B386" i="1"/>
  <c r="B478" i="1"/>
  <c r="B251" i="1"/>
  <c r="B253" i="1"/>
  <c r="B248" i="1"/>
  <c r="B267" i="1"/>
  <c r="B269" i="1"/>
  <c r="B274" i="1"/>
  <c r="B270" i="1"/>
  <c r="B393" i="1"/>
  <c r="B513" i="1"/>
  <c r="B466" i="1"/>
  <c r="B490" i="1"/>
  <c r="B494" i="1"/>
  <c r="B497" i="1"/>
  <c r="B455" i="1"/>
  <c r="B502" i="1"/>
  <c r="B505" i="1"/>
  <c r="B506" i="1"/>
  <c r="B507" i="1"/>
  <c r="B463" i="1"/>
  <c r="B277" i="1"/>
  <c r="B278" i="1"/>
  <c r="B273" i="1"/>
  <c r="B390" i="1"/>
  <c r="B394" i="1"/>
  <c r="B395" i="1"/>
  <c r="B379" i="1"/>
  <c r="B576" i="1"/>
  <c r="B517" i="1"/>
  <c r="B531" i="1"/>
  <c r="B532" i="1"/>
  <c r="B533" i="1"/>
  <c r="B485" i="1"/>
  <c r="B566" i="1"/>
  <c r="B568" i="1"/>
  <c r="B569" i="1"/>
  <c r="B572" i="1"/>
  <c r="B525" i="1"/>
  <c r="B450" i="1"/>
  <c r="B401" i="1"/>
  <c r="B403" i="1"/>
  <c r="B404" i="1"/>
  <c r="B407" i="1"/>
  <c r="B411" i="1"/>
  <c r="B392" i="1"/>
  <c r="B515" i="1"/>
  <c r="B410" i="1"/>
  <c r="B185" i="1"/>
  <c r="B186" i="1"/>
  <c r="B187" i="1"/>
  <c r="B188" i="1"/>
  <c r="B189" i="1"/>
  <c r="B331" i="1"/>
  <c r="B360" i="1"/>
  <c r="B362" i="1"/>
  <c r="B363" i="1"/>
  <c r="B354" i="1"/>
  <c r="B414" i="1"/>
  <c r="B415" i="1"/>
  <c r="B405" i="1"/>
  <c r="B440" i="1"/>
  <c r="B41" i="1"/>
  <c r="B45" i="1"/>
  <c r="B47" i="1"/>
  <c r="B462" i="1"/>
  <c r="B456" i="1"/>
  <c r="B471" i="1"/>
  <c r="B472" i="1"/>
  <c r="B465" i="1"/>
  <c r="B493" i="1"/>
  <c r="B540" i="1"/>
  <c r="B519" i="1"/>
  <c r="B520" i="1"/>
  <c r="B521" i="1"/>
  <c r="B526" i="1"/>
  <c r="B511" i="1"/>
  <c r="B459" i="1"/>
  <c r="B453" i="1"/>
  <c r="B556" i="1"/>
  <c r="B86" i="1"/>
  <c r="B501" i="1"/>
  <c r="B537" i="1"/>
  <c r="B530" i="1"/>
  <c r="B522" i="1"/>
  <c r="B158" i="1"/>
  <c r="B376" i="1"/>
  <c r="B374" i="1"/>
  <c r="B529" i="1"/>
  <c r="B524" i="1"/>
  <c r="B314" i="1"/>
  <c r="B534" i="1"/>
  <c r="B535" i="1"/>
  <c r="B536" i="1"/>
  <c r="B538" i="1"/>
  <c r="B542" i="1"/>
  <c r="B543" i="1"/>
  <c r="B546" i="1"/>
  <c r="B545" i="1"/>
  <c r="B159" i="1"/>
  <c r="B160" i="1"/>
  <c r="B161" i="1"/>
  <c r="B580" i="1"/>
  <c r="B581" i="1"/>
  <c r="B584" i="1"/>
  <c r="B589" i="1"/>
  <c r="B591" i="1"/>
  <c r="B592" i="1"/>
  <c r="B594" i="1"/>
  <c r="B598" i="1"/>
  <c r="B602" i="1"/>
  <c r="B603" i="1"/>
  <c r="G585" i="1" l="1"/>
  <c r="G537" i="1"/>
  <c r="G489" i="1"/>
  <c r="G441" i="1"/>
  <c r="G393" i="1"/>
  <c r="G345" i="1"/>
  <c r="G297" i="1"/>
  <c r="G249" i="1"/>
  <c r="G201" i="1"/>
  <c r="G153" i="1"/>
  <c r="G105" i="1"/>
  <c r="G57" i="1"/>
  <c r="G573" i="1"/>
  <c r="G525" i="1"/>
  <c r="G477" i="1"/>
  <c r="G429" i="1"/>
  <c r="G381" i="1"/>
  <c r="G333" i="1"/>
  <c r="G285" i="1"/>
  <c r="G237" i="1"/>
  <c r="G189" i="1"/>
  <c r="G141" i="1"/>
  <c r="G93" i="1"/>
  <c r="G45" i="1"/>
  <c r="G563" i="1"/>
  <c r="G515" i="1"/>
  <c r="G467" i="1"/>
  <c r="G419" i="1"/>
  <c r="G371" i="1"/>
  <c r="G323" i="1"/>
  <c r="G275" i="1"/>
  <c r="G227" i="1"/>
  <c r="G179" i="1"/>
  <c r="G131" i="1"/>
  <c r="G83" i="1"/>
  <c r="G35" i="1"/>
  <c r="G562" i="1"/>
  <c r="G514" i="1"/>
  <c r="G466" i="1"/>
  <c r="G418" i="1"/>
  <c r="G370" i="1"/>
  <c r="G322" i="1"/>
  <c r="G274" i="1"/>
  <c r="G226" i="1"/>
  <c r="G178" i="1"/>
  <c r="G130" i="1"/>
  <c r="G82" i="1"/>
  <c r="G34" i="1"/>
  <c r="G561" i="1"/>
  <c r="G513" i="1"/>
  <c r="G465" i="1"/>
  <c r="G417" i="1"/>
  <c r="G369" i="1"/>
  <c r="G321" i="1"/>
  <c r="G273" i="1"/>
  <c r="G225" i="1"/>
  <c r="G177" i="1"/>
  <c r="G129" i="1"/>
  <c r="G81" i="1"/>
  <c r="G33" i="1"/>
  <c r="G599" i="1"/>
  <c r="G551" i="1"/>
  <c r="G503" i="1"/>
  <c r="G455" i="1"/>
  <c r="G407" i="1"/>
  <c r="G359" i="1"/>
  <c r="G311" i="1"/>
  <c r="G263" i="1"/>
  <c r="G215" i="1"/>
  <c r="G167" i="1"/>
  <c r="G119" i="1"/>
  <c r="G71" i="1"/>
  <c r="G23" i="1"/>
  <c r="G598" i="1"/>
  <c r="G550" i="1"/>
  <c r="G502" i="1"/>
  <c r="G454" i="1"/>
  <c r="G406" i="1"/>
  <c r="G358" i="1"/>
  <c r="G310" i="1"/>
  <c r="G262" i="1"/>
  <c r="G214" i="1"/>
  <c r="G166" i="1"/>
  <c r="G118" i="1"/>
  <c r="G70" i="1"/>
  <c r="G22" i="1"/>
  <c r="G597" i="1"/>
  <c r="G549" i="1"/>
  <c r="G501" i="1"/>
  <c r="G453" i="1"/>
  <c r="G405" i="1"/>
  <c r="G357" i="1"/>
  <c r="G309" i="1"/>
  <c r="G261" i="1"/>
  <c r="G213" i="1"/>
  <c r="G165" i="1"/>
  <c r="G117" i="1"/>
  <c r="G69" i="1"/>
  <c r="G21" i="1"/>
  <c r="G601" i="1"/>
  <c r="G589" i="1"/>
  <c r="G577" i="1"/>
  <c r="G565" i="1"/>
  <c r="G553" i="1"/>
  <c r="G541" i="1"/>
  <c r="G529" i="1"/>
  <c r="G517" i="1"/>
  <c r="G505" i="1"/>
  <c r="G493" i="1"/>
  <c r="G481" i="1"/>
  <c r="G469" i="1"/>
  <c r="G457" i="1"/>
  <c r="G445" i="1"/>
  <c r="G433" i="1"/>
  <c r="G421" i="1"/>
  <c r="G409" i="1"/>
  <c r="G397" i="1"/>
  <c r="G385" i="1"/>
  <c r="G373" i="1"/>
  <c r="G361" i="1"/>
  <c r="G349" i="1"/>
  <c r="G337" i="1"/>
  <c r="G325" i="1"/>
  <c r="G313" i="1"/>
  <c r="G301" i="1"/>
  <c r="G289" i="1"/>
  <c r="G277" i="1"/>
  <c r="G265" i="1"/>
  <c r="G253" i="1"/>
  <c r="G241" i="1"/>
  <c r="G229" i="1"/>
  <c r="G217" i="1"/>
  <c r="G205" i="1"/>
  <c r="G193" i="1"/>
  <c r="G181" i="1"/>
  <c r="G169" i="1"/>
  <c r="G157" i="1"/>
  <c r="G145" i="1"/>
  <c r="G133" i="1"/>
  <c r="G121" i="1"/>
  <c r="G109" i="1"/>
  <c r="G97" i="1"/>
  <c r="G85" i="1"/>
  <c r="G73" i="1"/>
  <c r="G61" i="1"/>
  <c r="G49" i="1"/>
  <c r="G37" i="1"/>
  <c r="G25" i="1"/>
  <c r="G600" i="1"/>
  <c r="G588" i="1"/>
  <c r="G576" i="1"/>
  <c r="G564" i="1"/>
  <c r="G552" i="1"/>
  <c r="G540" i="1"/>
  <c r="G528" i="1"/>
  <c r="G516" i="1"/>
  <c r="G504" i="1"/>
  <c r="G492" i="1"/>
  <c r="G480" i="1"/>
  <c r="G468" i="1"/>
  <c r="G456" i="1"/>
  <c r="G444" i="1"/>
  <c r="G432" i="1"/>
  <c r="G420" i="1"/>
  <c r="G408" i="1"/>
  <c r="G396" i="1"/>
  <c r="G384" i="1"/>
  <c r="G372" i="1"/>
  <c r="G360" i="1"/>
  <c r="G348" i="1"/>
  <c r="G336" i="1"/>
  <c r="G324" i="1"/>
  <c r="G312" i="1"/>
  <c r="G300" i="1"/>
  <c r="G288" i="1"/>
  <c r="G276" i="1"/>
  <c r="G264" i="1"/>
  <c r="G252" i="1"/>
  <c r="G240" i="1"/>
  <c r="G228" i="1"/>
  <c r="G216" i="1"/>
  <c r="G204" i="1"/>
  <c r="G192" i="1"/>
  <c r="G180" i="1"/>
  <c r="G168" i="1"/>
  <c r="G156" i="1"/>
  <c r="G144" i="1"/>
  <c r="G132" i="1"/>
  <c r="G120" i="1"/>
  <c r="G108" i="1"/>
  <c r="G96" i="1"/>
  <c r="G84" i="1"/>
  <c r="G72" i="1"/>
  <c r="G60" i="1"/>
  <c r="G48" i="1"/>
  <c r="G36" i="1"/>
  <c r="G24" i="1"/>
  <c r="G596" i="1"/>
  <c r="G584" i="1"/>
  <c r="G572" i="1"/>
  <c r="G560" i="1"/>
  <c r="G548" i="1"/>
  <c r="G536" i="1"/>
  <c r="G524" i="1"/>
  <c r="G512" i="1"/>
  <c r="G500" i="1"/>
  <c r="G488" i="1"/>
  <c r="G476" i="1"/>
  <c r="G464" i="1"/>
  <c r="G452" i="1"/>
  <c r="G440" i="1"/>
  <c r="G428" i="1"/>
  <c r="G416" i="1"/>
  <c r="G404" i="1"/>
  <c r="G392" i="1"/>
  <c r="G380" i="1"/>
  <c r="G368" i="1"/>
  <c r="G356" i="1"/>
  <c r="G344" i="1"/>
  <c r="G332" i="1"/>
  <c r="G320" i="1"/>
  <c r="G308" i="1"/>
  <c r="G296" i="1"/>
  <c r="G284" i="1"/>
  <c r="G272" i="1"/>
  <c r="G260" i="1"/>
  <c r="G248" i="1"/>
  <c r="G236" i="1"/>
  <c r="G224" i="1"/>
  <c r="G212" i="1"/>
  <c r="G200" i="1"/>
  <c r="G188" i="1"/>
  <c r="G176" i="1"/>
  <c r="G164" i="1"/>
  <c r="G152" i="1"/>
  <c r="G140" i="1"/>
  <c r="G128" i="1"/>
  <c r="G116" i="1"/>
  <c r="G104" i="1"/>
  <c r="G92" i="1"/>
  <c r="G80" i="1"/>
  <c r="G68" i="1"/>
  <c r="G56" i="1"/>
  <c r="G44" i="1"/>
  <c r="G32" i="1"/>
  <c r="G20" i="1"/>
  <c r="G14" i="1"/>
  <c r="G593" i="1"/>
  <c r="G581" i="1"/>
  <c r="G569" i="1"/>
  <c r="G557" i="1"/>
  <c r="G545" i="1"/>
  <c r="G533" i="1"/>
  <c r="G521" i="1"/>
  <c r="G509" i="1"/>
  <c r="G497" i="1"/>
  <c r="G485" i="1"/>
  <c r="G473" i="1"/>
  <c r="G461" i="1"/>
  <c r="G449" i="1"/>
  <c r="G437" i="1"/>
  <c r="G425" i="1"/>
  <c r="G413" i="1"/>
  <c r="G401" i="1"/>
  <c r="G389" i="1"/>
  <c r="G377" i="1"/>
  <c r="G365" i="1"/>
  <c r="G353" i="1"/>
  <c r="G341" i="1"/>
  <c r="G329" i="1"/>
  <c r="G317" i="1"/>
  <c r="G305" i="1"/>
  <c r="G293" i="1"/>
  <c r="G281" i="1"/>
  <c r="G269" i="1"/>
  <c r="G257" i="1"/>
  <c r="G245" i="1"/>
  <c r="G233" i="1"/>
  <c r="G221" i="1"/>
  <c r="G209" i="1"/>
  <c r="G197" i="1"/>
  <c r="G185" i="1"/>
  <c r="G173" i="1"/>
  <c r="G161" i="1"/>
  <c r="G149" i="1"/>
  <c r="G137" i="1"/>
  <c r="G125" i="1"/>
  <c r="G113" i="1"/>
  <c r="G101" i="1"/>
  <c r="G89" i="1"/>
  <c r="G77" i="1"/>
  <c r="G65" i="1"/>
  <c r="G53" i="1"/>
  <c r="G41" i="1"/>
  <c r="G29" i="1"/>
  <c r="G17" i="1"/>
  <c r="G595" i="1"/>
  <c r="G571" i="1"/>
  <c r="G547" i="1"/>
  <c r="G523" i="1"/>
  <c r="G499" i="1"/>
  <c r="G475" i="1"/>
  <c r="G451" i="1"/>
  <c r="G427" i="1"/>
  <c r="G403" i="1"/>
  <c r="G379" i="1"/>
  <c r="G355" i="1"/>
  <c r="G343" i="1"/>
  <c r="G319" i="1"/>
  <c r="G307" i="1"/>
  <c r="G295" i="1"/>
  <c r="G283" i="1"/>
  <c r="G271" i="1"/>
  <c r="G247" i="1"/>
  <c r="G235" i="1"/>
  <c r="G223" i="1"/>
  <c r="G211" i="1"/>
  <c r="G199" i="1"/>
  <c r="G187" i="1"/>
  <c r="G175" i="1"/>
  <c r="G163" i="1"/>
  <c r="G151" i="1"/>
  <c r="G139" i="1"/>
  <c r="G127" i="1"/>
  <c r="G115" i="1"/>
  <c r="G103" i="1"/>
  <c r="G91" i="1"/>
  <c r="G79" i="1"/>
  <c r="G67" i="1"/>
  <c r="G55" i="1"/>
  <c r="G43" i="1"/>
  <c r="G31" i="1"/>
  <c r="G594" i="1"/>
  <c r="G570" i="1"/>
  <c r="G546" i="1"/>
  <c r="G522" i="1"/>
  <c r="G498" i="1"/>
  <c r="G462" i="1"/>
  <c r="G438" i="1"/>
  <c r="G414" i="1"/>
  <c r="G390" i="1"/>
  <c r="G366" i="1"/>
  <c r="G342" i="1"/>
  <c r="G318" i="1"/>
  <c r="G294" i="1"/>
  <c r="G270" i="1"/>
  <c r="G258" i="1"/>
  <c r="G234" i="1"/>
  <c r="G210" i="1"/>
  <c r="G186" i="1"/>
  <c r="G162" i="1"/>
  <c r="G138" i="1"/>
  <c r="G114" i="1"/>
  <c r="G90" i="1"/>
  <c r="G66" i="1"/>
  <c r="G54" i="1"/>
  <c r="G30" i="1"/>
  <c r="G13" i="1"/>
  <c r="H13" i="1" s="1"/>
  <c r="I13" i="1" s="1"/>
  <c r="G592" i="1"/>
  <c r="G580" i="1"/>
  <c r="G568" i="1"/>
  <c r="G556" i="1"/>
  <c r="G544" i="1"/>
  <c r="G532" i="1"/>
  <c r="G520" i="1"/>
  <c r="G508" i="1"/>
  <c r="G496" i="1"/>
  <c r="G484" i="1"/>
  <c r="G472" i="1"/>
  <c r="G460" i="1"/>
  <c r="G448" i="1"/>
  <c r="G436" i="1"/>
  <c r="G424" i="1"/>
  <c r="G412" i="1"/>
  <c r="G400" i="1"/>
  <c r="G388" i="1"/>
  <c r="G376" i="1"/>
  <c r="G364" i="1"/>
  <c r="G352" i="1"/>
  <c r="G340" i="1"/>
  <c r="G328" i="1"/>
  <c r="G316" i="1"/>
  <c r="G304" i="1"/>
  <c r="G292" i="1"/>
  <c r="G280" i="1"/>
  <c r="G268" i="1"/>
  <c r="G256" i="1"/>
  <c r="G244" i="1"/>
  <c r="G232" i="1"/>
  <c r="G220" i="1"/>
  <c r="G208" i="1"/>
  <c r="G196" i="1"/>
  <c r="G184" i="1"/>
  <c r="G172" i="1"/>
  <c r="G160" i="1"/>
  <c r="G148" i="1"/>
  <c r="G136" i="1"/>
  <c r="G124" i="1"/>
  <c r="G112" i="1"/>
  <c r="G100" i="1"/>
  <c r="G88" i="1"/>
  <c r="G76" i="1"/>
  <c r="G64" i="1"/>
  <c r="G52" i="1"/>
  <c r="G40" i="1"/>
  <c r="G28" i="1"/>
  <c r="G16" i="1"/>
  <c r="G603" i="1"/>
  <c r="G591" i="1"/>
  <c r="G579" i="1"/>
  <c r="G567" i="1"/>
  <c r="G555" i="1"/>
  <c r="G543" i="1"/>
  <c r="G531" i="1"/>
  <c r="G519" i="1"/>
  <c r="G507" i="1"/>
  <c r="G495" i="1"/>
  <c r="G483" i="1"/>
  <c r="G471" i="1"/>
  <c r="G459" i="1"/>
  <c r="G447" i="1"/>
  <c r="G435" i="1"/>
  <c r="G423" i="1"/>
  <c r="G411" i="1"/>
  <c r="G399" i="1"/>
  <c r="G387" i="1"/>
  <c r="G375" i="1"/>
  <c r="G363" i="1"/>
  <c r="G351" i="1"/>
  <c r="G339" i="1"/>
  <c r="G327" i="1"/>
  <c r="G315" i="1"/>
  <c r="G303" i="1"/>
  <c r="G291" i="1"/>
  <c r="G279" i="1"/>
  <c r="G267" i="1"/>
  <c r="G255" i="1"/>
  <c r="G243" i="1"/>
  <c r="G231" i="1"/>
  <c r="G219" i="1"/>
  <c r="G207" i="1"/>
  <c r="G195" i="1"/>
  <c r="G183" i="1"/>
  <c r="G171" i="1"/>
  <c r="G159" i="1"/>
  <c r="G147" i="1"/>
  <c r="G135" i="1"/>
  <c r="G123" i="1"/>
  <c r="G111" i="1"/>
  <c r="G99" i="1"/>
  <c r="G87" i="1"/>
  <c r="G75" i="1"/>
  <c r="G63" i="1"/>
  <c r="G51" i="1"/>
  <c r="G39" i="1"/>
  <c r="G27" i="1"/>
  <c r="G15" i="1"/>
  <c r="G583" i="1"/>
  <c r="G559" i="1"/>
  <c r="G535" i="1"/>
  <c r="G511" i="1"/>
  <c r="G487" i="1"/>
  <c r="G463" i="1"/>
  <c r="G439" i="1"/>
  <c r="G415" i="1"/>
  <c r="G391" i="1"/>
  <c r="G367" i="1"/>
  <c r="G331" i="1"/>
  <c r="G259" i="1"/>
  <c r="G19" i="1"/>
  <c r="G12" i="1"/>
  <c r="G582" i="1"/>
  <c r="G558" i="1"/>
  <c r="G534" i="1"/>
  <c r="G510" i="1"/>
  <c r="G486" i="1"/>
  <c r="G474" i="1"/>
  <c r="G450" i="1"/>
  <c r="G426" i="1"/>
  <c r="G402" i="1"/>
  <c r="G378" i="1"/>
  <c r="G354" i="1"/>
  <c r="G330" i="1"/>
  <c r="G306" i="1"/>
  <c r="G282" i="1"/>
  <c r="G246" i="1"/>
  <c r="G222" i="1"/>
  <c r="G198" i="1"/>
  <c r="G174" i="1"/>
  <c r="G150" i="1"/>
  <c r="G126" i="1"/>
  <c r="G102" i="1"/>
  <c r="G78" i="1"/>
  <c r="G42" i="1"/>
  <c r="G18" i="1"/>
  <c r="G602" i="1"/>
  <c r="G590" i="1"/>
  <c r="G578" i="1"/>
  <c r="G566" i="1"/>
  <c r="G554" i="1"/>
  <c r="G542" i="1"/>
  <c r="G530" i="1"/>
  <c r="G518" i="1"/>
  <c r="G506" i="1"/>
  <c r="G494" i="1"/>
  <c r="G482" i="1"/>
  <c r="G470" i="1"/>
  <c r="G458" i="1"/>
  <c r="G446" i="1"/>
  <c r="G434" i="1"/>
  <c r="G422" i="1"/>
  <c r="G410" i="1"/>
  <c r="G398" i="1"/>
  <c r="G386" i="1"/>
  <c r="G374" i="1"/>
  <c r="G362" i="1"/>
  <c r="G350" i="1"/>
  <c r="G338" i="1"/>
  <c r="G326" i="1"/>
  <c r="G314" i="1"/>
  <c r="G302" i="1"/>
  <c r="G290" i="1"/>
  <c r="G278" i="1"/>
  <c r="G266" i="1"/>
  <c r="G254" i="1"/>
  <c r="G242" i="1"/>
  <c r="G230" i="1"/>
  <c r="G218" i="1"/>
  <c r="G206" i="1"/>
  <c r="G194" i="1"/>
  <c r="G182" i="1"/>
  <c r="G170" i="1"/>
  <c r="G158" i="1"/>
  <c r="G146" i="1"/>
  <c r="G134" i="1"/>
  <c r="G122" i="1"/>
  <c r="G110" i="1"/>
  <c r="G98" i="1"/>
  <c r="G86" i="1"/>
  <c r="G74" i="1"/>
  <c r="G62" i="1"/>
  <c r="G50" i="1"/>
  <c r="G38" i="1"/>
  <c r="H14" i="1" l="1"/>
  <c r="I14" i="1" s="1"/>
  <c r="H15" i="1"/>
  <c r="I15" i="1" s="1"/>
  <c r="H16" i="1" l="1"/>
  <c r="H17" i="1"/>
  <c r="I16" i="1"/>
  <c r="H18" i="1" l="1"/>
  <c r="I17" i="1"/>
  <c r="I18" i="1" l="1"/>
  <c r="H19" i="1"/>
  <c r="I19" i="1" l="1"/>
  <c r="H20" i="1"/>
  <c r="I20" i="1" l="1"/>
  <c r="H21" i="1"/>
  <c r="I21" i="1" l="1"/>
  <c r="H22" i="1"/>
  <c r="I22" i="1" l="1"/>
  <c r="H23" i="1"/>
  <c r="I23" i="1" l="1"/>
  <c r="H24" i="1"/>
  <c r="I24" i="1" l="1"/>
  <c r="H25" i="1"/>
  <c r="H26" i="1" l="1"/>
  <c r="I25" i="1"/>
  <c r="H27" i="1" l="1"/>
  <c r="I26" i="1"/>
  <c r="H28" i="1" l="1"/>
  <c r="I27" i="1"/>
  <c r="H29" i="1" l="1"/>
  <c r="I28" i="1"/>
  <c r="H30" i="1" l="1"/>
  <c r="I29" i="1"/>
  <c r="I30" i="1" l="1"/>
  <c r="H31" i="1"/>
  <c r="I31" i="1" l="1"/>
  <c r="H32" i="1"/>
  <c r="H33" i="1" l="1"/>
  <c r="I32" i="1"/>
  <c r="H34" i="1" l="1"/>
  <c r="I33" i="1"/>
  <c r="H35" i="1" l="1"/>
  <c r="I34" i="1"/>
  <c r="H36" i="1" l="1"/>
  <c r="I35" i="1"/>
  <c r="H37" i="1" l="1"/>
  <c r="I36" i="1"/>
  <c r="H38" i="1" l="1"/>
  <c r="I37" i="1"/>
  <c r="H39" i="1" l="1"/>
  <c r="I38" i="1"/>
  <c r="H40" i="1" l="1"/>
  <c r="I39" i="1"/>
  <c r="H41" i="1" l="1"/>
  <c r="I40" i="1"/>
  <c r="H42" i="1" l="1"/>
  <c r="I41" i="1"/>
  <c r="H43" i="1" l="1"/>
  <c r="I42" i="1"/>
  <c r="H44" i="1" l="1"/>
  <c r="I43" i="1"/>
  <c r="H45" i="1" l="1"/>
  <c r="I44" i="1"/>
  <c r="H46" i="1" l="1"/>
  <c r="I45" i="1"/>
  <c r="H47" i="1" l="1"/>
  <c r="I46" i="1"/>
  <c r="H48" i="1" l="1"/>
  <c r="I47" i="1"/>
  <c r="H49" i="1" l="1"/>
  <c r="I48" i="1"/>
  <c r="H50" i="1" l="1"/>
  <c r="I49" i="1"/>
  <c r="H51" i="1" l="1"/>
  <c r="I50" i="1"/>
  <c r="H52" i="1" l="1"/>
  <c r="I51" i="1"/>
  <c r="H53" i="1" l="1"/>
  <c r="I52" i="1"/>
  <c r="H54" i="1" l="1"/>
  <c r="I53" i="1"/>
  <c r="H55" i="1" l="1"/>
  <c r="I54" i="1"/>
  <c r="H56" i="1" l="1"/>
  <c r="I55" i="1"/>
  <c r="H57" i="1" l="1"/>
  <c r="I56" i="1"/>
  <c r="H58" i="1" l="1"/>
  <c r="I57" i="1"/>
  <c r="H59" i="1" l="1"/>
  <c r="I58" i="1"/>
  <c r="H60" i="1" l="1"/>
  <c r="I59" i="1"/>
  <c r="H61" i="1" l="1"/>
  <c r="I60" i="1"/>
  <c r="H62" i="1" l="1"/>
  <c r="I61" i="1"/>
  <c r="H63" i="1" l="1"/>
  <c r="I62" i="1"/>
  <c r="H64" i="1" l="1"/>
  <c r="I63" i="1"/>
  <c r="H65" i="1" l="1"/>
  <c r="I64" i="1"/>
  <c r="H66" i="1" l="1"/>
  <c r="I65" i="1"/>
  <c r="H67" i="1" l="1"/>
  <c r="I66" i="1"/>
  <c r="H68" i="1" l="1"/>
  <c r="I67" i="1"/>
  <c r="H69" i="1" l="1"/>
  <c r="I68" i="1"/>
  <c r="H70" i="1" l="1"/>
  <c r="I69" i="1"/>
  <c r="H71" i="1" l="1"/>
  <c r="I70" i="1"/>
  <c r="H72" i="1" l="1"/>
  <c r="I71" i="1"/>
  <c r="H73" i="1" l="1"/>
  <c r="I72" i="1"/>
  <c r="H74" i="1" l="1"/>
  <c r="I73" i="1"/>
  <c r="H75" i="1" l="1"/>
  <c r="I74" i="1"/>
  <c r="H76" i="1" l="1"/>
  <c r="I75" i="1"/>
  <c r="H77" i="1" l="1"/>
  <c r="I76" i="1"/>
  <c r="H78" i="1" l="1"/>
  <c r="I77" i="1"/>
  <c r="H79" i="1" l="1"/>
  <c r="I78" i="1"/>
  <c r="H80" i="1" l="1"/>
  <c r="I79" i="1"/>
  <c r="H81" i="1" l="1"/>
  <c r="I80" i="1"/>
  <c r="H82" i="1" l="1"/>
  <c r="I81" i="1"/>
  <c r="H83" i="1" l="1"/>
  <c r="I82" i="1"/>
  <c r="H84" i="1" l="1"/>
  <c r="I83" i="1"/>
  <c r="H85" i="1" l="1"/>
  <c r="I84" i="1"/>
  <c r="H86" i="1" l="1"/>
  <c r="I85" i="1"/>
  <c r="H87" i="1" l="1"/>
  <c r="I86" i="1"/>
  <c r="H88" i="1" l="1"/>
  <c r="I87" i="1"/>
  <c r="H89" i="1" l="1"/>
  <c r="I88" i="1"/>
  <c r="H90" i="1" l="1"/>
  <c r="I89" i="1"/>
  <c r="H91" i="1" l="1"/>
  <c r="I90" i="1"/>
  <c r="H92" i="1" l="1"/>
  <c r="I91" i="1"/>
  <c r="H93" i="1" l="1"/>
  <c r="I92" i="1"/>
  <c r="H94" i="1" l="1"/>
  <c r="I93" i="1"/>
  <c r="H95" i="1" l="1"/>
  <c r="I94" i="1"/>
  <c r="H96" i="1" l="1"/>
  <c r="I95" i="1"/>
  <c r="H97" i="1" l="1"/>
  <c r="I96" i="1"/>
  <c r="H98" i="1" l="1"/>
  <c r="I97" i="1"/>
  <c r="H99" i="1" l="1"/>
  <c r="I98" i="1"/>
  <c r="H100" i="1" l="1"/>
  <c r="I99" i="1"/>
  <c r="H101" i="1" l="1"/>
  <c r="I100" i="1"/>
  <c r="H102" i="1" l="1"/>
  <c r="I101" i="1"/>
  <c r="H103" i="1" l="1"/>
  <c r="I102" i="1"/>
  <c r="H104" i="1" l="1"/>
  <c r="I103" i="1"/>
  <c r="H105" i="1" l="1"/>
  <c r="I104" i="1"/>
  <c r="H106" i="1" l="1"/>
  <c r="I105" i="1"/>
  <c r="H107" i="1" l="1"/>
  <c r="I106" i="1"/>
  <c r="H108" i="1" l="1"/>
  <c r="I107" i="1"/>
  <c r="H109" i="1" l="1"/>
  <c r="I108" i="1"/>
  <c r="H110" i="1" l="1"/>
  <c r="I109" i="1"/>
  <c r="H111" i="1" l="1"/>
  <c r="I110" i="1"/>
  <c r="H112" i="1" l="1"/>
  <c r="I111" i="1"/>
  <c r="H113" i="1" l="1"/>
  <c r="I112" i="1"/>
  <c r="H114" i="1" l="1"/>
  <c r="I113" i="1"/>
  <c r="H115" i="1" l="1"/>
  <c r="I114" i="1"/>
  <c r="H116" i="1" l="1"/>
  <c r="I115" i="1"/>
  <c r="H117" i="1" l="1"/>
  <c r="I116" i="1"/>
  <c r="H118" i="1" l="1"/>
  <c r="I117" i="1"/>
  <c r="H119" i="1" l="1"/>
  <c r="I118" i="1"/>
  <c r="H120" i="1" l="1"/>
  <c r="I119" i="1"/>
  <c r="H121" i="1" l="1"/>
  <c r="I120" i="1"/>
  <c r="H122" i="1" l="1"/>
  <c r="I121" i="1"/>
  <c r="H123" i="1" l="1"/>
  <c r="I122" i="1"/>
  <c r="H124" i="1" l="1"/>
  <c r="I123" i="1"/>
  <c r="H125" i="1" l="1"/>
  <c r="I124" i="1"/>
  <c r="H126" i="1" l="1"/>
  <c r="I125" i="1"/>
  <c r="H127" i="1" l="1"/>
  <c r="I126" i="1"/>
  <c r="H128" i="1" l="1"/>
  <c r="I127" i="1"/>
  <c r="H129" i="1" l="1"/>
  <c r="I128" i="1"/>
  <c r="H130" i="1" l="1"/>
  <c r="I129" i="1"/>
  <c r="H131" i="1" l="1"/>
  <c r="I130" i="1"/>
  <c r="H132" i="1" l="1"/>
  <c r="I131" i="1"/>
  <c r="H133" i="1" l="1"/>
  <c r="I132" i="1"/>
  <c r="H134" i="1" l="1"/>
  <c r="I133" i="1"/>
  <c r="H135" i="1" l="1"/>
  <c r="I134" i="1"/>
  <c r="H136" i="1" l="1"/>
  <c r="I135" i="1"/>
  <c r="H137" i="1" l="1"/>
  <c r="I136" i="1"/>
  <c r="H138" i="1" l="1"/>
  <c r="I137" i="1"/>
  <c r="H139" i="1" l="1"/>
  <c r="I138" i="1"/>
  <c r="H140" i="1" l="1"/>
  <c r="I139" i="1"/>
  <c r="H141" i="1" l="1"/>
  <c r="I140" i="1"/>
  <c r="H142" i="1" l="1"/>
  <c r="I141" i="1"/>
  <c r="H143" i="1" l="1"/>
  <c r="I142" i="1"/>
  <c r="H144" i="1" l="1"/>
  <c r="I143" i="1"/>
  <c r="H145" i="1" l="1"/>
  <c r="I144" i="1"/>
  <c r="H146" i="1" l="1"/>
  <c r="I145" i="1"/>
  <c r="H147" i="1" l="1"/>
  <c r="I146" i="1"/>
  <c r="H148" i="1" l="1"/>
  <c r="I147" i="1"/>
  <c r="H149" i="1" l="1"/>
  <c r="I148" i="1"/>
  <c r="H150" i="1" l="1"/>
  <c r="I149" i="1"/>
  <c r="H151" i="1" l="1"/>
  <c r="I150" i="1"/>
  <c r="H152" i="1" l="1"/>
  <c r="I151" i="1"/>
  <c r="H153" i="1" l="1"/>
  <c r="I152" i="1"/>
  <c r="H154" i="1" l="1"/>
  <c r="I153" i="1"/>
  <c r="H155" i="1" l="1"/>
  <c r="I154" i="1"/>
  <c r="H156" i="1" l="1"/>
  <c r="I155" i="1"/>
  <c r="H157" i="1" l="1"/>
  <c r="I156" i="1"/>
  <c r="H158" i="1" l="1"/>
  <c r="I157" i="1"/>
  <c r="H159" i="1" l="1"/>
  <c r="I158" i="1"/>
  <c r="H160" i="1" l="1"/>
  <c r="I159" i="1"/>
  <c r="H161" i="1" l="1"/>
  <c r="I160" i="1"/>
  <c r="H162" i="1" l="1"/>
  <c r="I161" i="1"/>
  <c r="H163" i="1" l="1"/>
  <c r="I162" i="1"/>
  <c r="H164" i="1" l="1"/>
  <c r="I163" i="1"/>
  <c r="H165" i="1" l="1"/>
  <c r="I164" i="1"/>
  <c r="H166" i="1" l="1"/>
  <c r="I165" i="1"/>
  <c r="H167" i="1" l="1"/>
  <c r="I166" i="1"/>
  <c r="H168" i="1" l="1"/>
  <c r="I167" i="1"/>
  <c r="H169" i="1" l="1"/>
  <c r="I168" i="1"/>
  <c r="H170" i="1" l="1"/>
  <c r="I169" i="1"/>
  <c r="H171" i="1" l="1"/>
  <c r="I170" i="1"/>
  <c r="H172" i="1" l="1"/>
  <c r="I171" i="1"/>
  <c r="H173" i="1" l="1"/>
  <c r="I172" i="1"/>
  <c r="H174" i="1" l="1"/>
  <c r="I173" i="1"/>
  <c r="H175" i="1" l="1"/>
  <c r="I174" i="1"/>
  <c r="H176" i="1" l="1"/>
  <c r="I175" i="1"/>
  <c r="H177" i="1" l="1"/>
  <c r="I176" i="1"/>
  <c r="H178" i="1" l="1"/>
  <c r="I177" i="1"/>
  <c r="H179" i="1" l="1"/>
  <c r="I178" i="1"/>
  <c r="H180" i="1" l="1"/>
  <c r="I179" i="1"/>
  <c r="H181" i="1" l="1"/>
  <c r="I180" i="1"/>
  <c r="H182" i="1" l="1"/>
  <c r="I181" i="1"/>
  <c r="H183" i="1" l="1"/>
  <c r="I182" i="1"/>
  <c r="H184" i="1" l="1"/>
  <c r="I183" i="1"/>
  <c r="H185" i="1" l="1"/>
  <c r="I184" i="1"/>
  <c r="H186" i="1" l="1"/>
  <c r="I185" i="1"/>
  <c r="H187" i="1" l="1"/>
  <c r="I186" i="1"/>
  <c r="H188" i="1" l="1"/>
  <c r="I187" i="1"/>
  <c r="H189" i="1" l="1"/>
  <c r="I188" i="1"/>
  <c r="H190" i="1" l="1"/>
  <c r="I189" i="1"/>
  <c r="H191" i="1" l="1"/>
  <c r="I190" i="1"/>
  <c r="H192" i="1" l="1"/>
  <c r="I191" i="1"/>
  <c r="H193" i="1" l="1"/>
  <c r="I192" i="1"/>
  <c r="H194" i="1" l="1"/>
  <c r="I193" i="1"/>
  <c r="H195" i="1" l="1"/>
  <c r="I194" i="1"/>
  <c r="H196" i="1" l="1"/>
  <c r="I195" i="1"/>
  <c r="H197" i="1" l="1"/>
  <c r="I196" i="1"/>
  <c r="H198" i="1" l="1"/>
  <c r="I197" i="1"/>
  <c r="H199" i="1" l="1"/>
  <c r="I198" i="1"/>
  <c r="H200" i="1" l="1"/>
  <c r="I199" i="1"/>
  <c r="H201" i="1" l="1"/>
  <c r="I200" i="1"/>
  <c r="H202" i="1" l="1"/>
  <c r="I201" i="1"/>
  <c r="H203" i="1" l="1"/>
  <c r="I202" i="1"/>
  <c r="H204" i="1" l="1"/>
  <c r="I203" i="1"/>
  <c r="H205" i="1" l="1"/>
  <c r="I204" i="1"/>
  <c r="H206" i="1" l="1"/>
  <c r="I205" i="1"/>
  <c r="H207" i="1" l="1"/>
  <c r="I206" i="1"/>
  <c r="H208" i="1" l="1"/>
  <c r="I207" i="1"/>
  <c r="H209" i="1" l="1"/>
  <c r="I208" i="1"/>
  <c r="H210" i="1" l="1"/>
  <c r="I209" i="1"/>
  <c r="H211" i="1" l="1"/>
  <c r="I210" i="1"/>
  <c r="H212" i="1" l="1"/>
  <c r="I211" i="1"/>
  <c r="H213" i="1" l="1"/>
  <c r="I212" i="1"/>
  <c r="H214" i="1" l="1"/>
  <c r="I213" i="1"/>
  <c r="H215" i="1" l="1"/>
  <c r="I214" i="1"/>
  <c r="H216" i="1" l="1"/>
  <c r="I215" i="1"/>
  <c r="H217" i="1" l="1"/>
  <c r="I216" i="1"/>
  <c r="H218" i="1" l="1"/>
  <c r="I217" i="1"/>
  <c r="H219" i="1" l="1"/>
  <c r="I218" i="1"/>
  <c r="H220" i="1" l="1"/>
  <c r="I219" i="1"/>
  <c r="H221" i="1" l="1"/>
  <c r="I220" i="1"/>
  <c r="H222" i="1" l="1"/>
  <c r="I221" i="1"/>
  <c r="H223" i="1" l="1"/>
  <c r="I222" i="1"/>
  <c r="H224" i="1" l="1"/>
  <c r="I223" i="1"/>
  <c r="H225" i="1" l="1"/>
  <c r="I224" i="1"/>
  <c r="H226" i="1" l="1"/>
  <c r="I225" i="1"/>
  <c r="H227" i="1" l="1"/>
  <c r="I226" i="1"/>
  <c r="H228" i="1" l="1"/>
  <c r="I227" i="1"/>
  <c r="H229" i="1" l="1"/>
  <c r="I228" i="1"/>
  <c r="H230" i="1" l="1"/>
  <c r="I229" i="1"/>
  <c r="H231" i="1" l="1"/>
  <c r="I230" i="1"/>
  <c r="H232" i="1" l="1"/>
  <c r="I231" i="1"/>
  <c r="H233" i="1" l="1"/>
  <c r="I232" i="1"/>
  <c r="H234" i="1" l="1"/>
  <c r="I233" i="1"/>
  <c r="H235" i="1" l="1"/>
  <c r="I234" i="1"/>
  <c r="H236" i="1" l="1"/>
  <c r="I235" i="1"/>
  <c r="H237" i="1" l="1"/>
  <c r="I236" i="1"/>
  <c r="H238" i="1" l="1"/>
  <c r="I237" i="1"/>
  <c r="H239" i="1" l="1"/>
  <c r="I238" i="1"/>
  <c r="H240" i="1" l="1"/>
  <c r="I239" i="1"/>
  <c r="H241" i="1" l="1"/>
  <c r="I240" i="1"/>
  <c r="H242" i="1" l="1"/>
  <c r="I241" i="1"/>
  <c r="H243" i="1" l="1"/>
  <c r="I242" i="1"/>
  <c r="H244" i="1" l="1"/>
  <c r="I243" i="1"/>
  <c r="H245" i="1" l="1"/>
  <c r="I244" i="1"/>
  <c r="H246" i="1" l="1"/>
  <c r="I245" i="1"/>
  <c r="H247" i="1" l="1"/>
  <c r="I246" i="1"/>
  <c r="H248" i="1" l="1"/>
  <c r="I247" i="1"/>
  <c r="H249" i="1" l="1"/>
  <c r="I248" i="1"/>
  <c r="H250" i="1" l="1"/>
  <c r="I249" i="1"/>
  <c r="H251" i="1" l="1"/>
  <c r="I250" i="1"/>
  <c r="H252" i="1" l="1"/>
  <c r="I251" i="1"/>
  <c r="H253" i="1" l="1"/>
  <c r="I252" i="1"/>
  <c r="H254" i="1" l="1"/>
  <c r="I253" i="1"/>
  <c r="H255" i="1" l="1"/>
  <c r="I254" i="1"/>
  <c r="H256" i="1" l="1"/>
  <c r="I255" i="1"/>
  <c r="H257" i="1" l="1"/>
  <c r="I256" i="1"/>
  <c r="H258" i="1" l="1"/>
  <c r="I257" i="1"/>
  <c r="H259" i="1" l="1"/>
  <c r="I258" i="1"/>
  <c r="H260" i="1" l="1"/>
  <c r="I259" i="1"/>
  <c r="H261" i="1" l="1"/>
  <c r="I260" i="1"/>
  <c r="H262" i="1" l="1"/>
  <c r="I261" i="1"/>
  <c r="H263" i="1" l="1"/>
  <c r="I262" i="1"/>
  <c r="H264" i="1" l="1"/>
  <c r="I263" i="1"/>
  <c r="H265" i="1" l="1"/>
  <c r="I264" i="1"/>
  <c r="H266" i="1" l="1"/>
  <c r="I265" i="1"/>
  <c r="H267" i="1" l="1"/>
  <c r="I266" i="1"/>
  <c r="H268" i="1" l="1"/>
  <c r="I267" i="1"/>
  <c r="H269" i="1" l="1"/>
  <c r="I268" i="1"/>
  <c r="H270" i="1" l="1"/>
  <c r="I269" i="1"/>
  <c r="H271" i="1" l="1"/>
  <c r="I270" i="1"/>
  <c r="H272" i="1" l="1"/>
  <c r="I271" i="1"/>
  <c r="H273" i="1" l="1"/>
  <c r="I272" i="1"/>
  <c r="H274" i="1" l="1"/>
  <c r="I273" i="1"/>
  <c r="H275" i="1" l="1"/>
  <c r="I274" i="1"/>
  <c r="H276" i="1" l="1"/>
  <c r="I275" i="1"/>
  <c r="H277" i="1" l="1"/>
  <c r="I276" i="1"/>
  <c r="H278" i="1" l="1"/>
  <c r="I277" i="1"/>
  <c r="H279" i="1" l="1"/>
  <c r="I278" i="1"/>
  <c r="H280" i="1" l="1"/>
  <c r="I279" i="1"/>
  <c r="H281" i="1" l="1"/>
  <c r="I280" i="1"/>
  <c r="H282" i="1" l="1"/>
  <c r="I281" i="1"/>
  <c r="H283" i="1" l="1"/>
  <c r="I282" i="1"/>
  <c r="H284" i="1" l="1"/>
  <c r="I283" i="1"/>
  <c r="H285" i="1" l="1"/>
  <c r="I284" i="1"/>
  <c r="H286" i="1" l="1"/>
  <c r="I285" i="1"/>
  <c r="H287" i="1" l="1"/>
  <c r="I286" i="1"/>
  <c r="H288" i="1" l="1"/>
  <c r="I287" i="1"/>
  <c r="H289" i="1" l="1"/>
  <c r="I288" i="1"/>
  <c r="H290" i="1" l="1"/>
  <c r="I289" i="1"/>
  <c r="H291" i="1" l="1"/>
  <c r="I290" i="1"/>
  <c r="H292" i="1" l="1"/>
  <c r="I291" i="1"/>
  <c r="H293" i="1" l="1"/>
  <c r="I292" i="1"/>
  <c r="H294" i="1" l="1"/>
  <c r="I293" i="1"/>
  <c r="H295" i="1" l="1"/>
  <c r="I294" i="1"/>
  <c r="H296" i="1" l="1"/>
  <c r="I295" i="1"/>
  <c r="H297" i="1" l="1"/>
  <c r="I296" i="1"/>
  <c r="H298" i="1" l="1"/>
  <c r="I297" i="1"/>
  <c r="H299" i="1" l="1"/>
  <c r="I298" i="1"/>
  <c r="H300" i="1" l="1"/>
  <c r="I299" i="1"/>
  <c r="H301" i="1" l="1"/>
  <c r="I300" i="1"/>
  <c r="H302" i="1" l="1"/>
  <c r="I301" i="1"/>
  <c r="H303" i="1" l="1"/>
  <c r="I302" i="1"/>
  <c r="H304" i="1" l="1"/>
  <c r="I303" i="1"/>
  <c r="H305" i="1" l="1"/>
  <c r="I304" i="1"/>
  <c r="H306" i="1" l="1"/>
  <c r="I305" i="1"/>
  <c r="H307" i="1" l="1"/>
  <c r="I306" i="1"/>
  <c r="H308" i="1" l="1"/>
  <c r="I307" i="1"/>
  <c r="H309" i="1" l="1"/>
  <c r="I308" i="1"/>
  <c r="H310" i="1" l="1"/>
  <c r="I309" i="1"/>
  <c r="H311" i="1" l="1"/>
  <c r="I310" i="1"/>
  <c r="H312" i="1" l="1"/>
  <c r="I311" i="1"/>
  <c r="H313" i="1" l="1"/>
  <c r="I312" i="1"/>
  <c r="H314" i="1" l="1"/>
  <c r="I313" i="1"/>
  <c r="H315" i="1" l="1"/>
  <c r="I314" i="1"/>
  <c r="H316" i="1" l="1"/>
  <c r="I315" i="1"/>
  <c r="H317" i="1" l="1"/>
  <c r="I316" i="1"/>
  <c r="H318" i="1" l="1"/>
  <c r="I317" i="1"/>
  <c r="H319" i="1" l="1"/>
  <c r="I318" i="1"/>
  <c r="H320" i="1" l="1"/>
  <c r="I319" i="1"/>
  <c r="H321" i="1" l="1"/>
  <c r="I320" i="1"/>
  <c r="H322" i="1" l="1"/>
  <c r="I321" i="1"/>
  <c r="H323" i="1" l="1"/>
  <c r="I322" i="1"/>
  <c r="H324" i="1" l="1"/>
  <c r="I323" i="1"/>
  <c r="H325" i="1" l="1"/>
  <c r="I324" i="1"/>
  <c r="H326" i="1" l="1"/>
  <c r="I325" i="1"/>
  <c r="H327" i="1" l="1"/>
  <c r="I326" i="1"/>
  <c r="H328" i="1" l="1"/>
  <c r="I327" i="1"/>
  <c r="H329" i="1" l="1"/>
  <c r="I328" i="1"/>
  <c r="H330" i="1" l="1"/>
  <c r="I329" i="1"/>
  <c r="H331" i="1" l="1"/>
  <c r="I330" i="1"/>
  <c r="H332" i="1" l="1"/>
  <c r="I331" i="1"/>
  <c r="H333" i="1" l="1"/>
  <c r="I332" i="1"/>
  <c r="H334" i="1" l="1"/>
  <c r="I333" i="1"/>
  <c r="H335" i="1" l="1"/>
  <c r="I334" i="1"/>
  <c r="H336" i="1" l="1"/>
  <c r="I335" i="1"/>
  <c r="H337" i="1" l="1"/>
  <c r="I336" i="1"/>
  <c r="H338" i="1" l="1"/>
  <c r="I337" i="1"/>
  <c r="H339" i="1" l="1"/>
  <c r="I338" i="1"/>
  <c r="H340" i="1" l="1"/>
  <c r="I339" i="1"/>
  <c r="H341" i="1" l="1"/>
  <c r="I340" i="1"/>
  <c r="H342" i="1" l="1"/>
  <c r="I341" i="1"/>
  <c r="H343" i="1" l="1"/>
  <c r="I342" i="1"/>
  <c r="H344" i="1" l="1"/>
  <c r="I343" i="1"/>
  <c r="H345" i="1" l="1"/>
  <c r="I344" i="1"/>
  <c r="H346" i="1" l="1"/>
  <c r="I345" i="1"/>
  <c r="H347" i="1" l="1"/>
  <c r="I346" i="1"/>
  <c r="H348" i="1" l="1"/>
  <c r="I347" i="1"/>
  <c r="H349" i="1" l="1"/>
  <c r="I348" i="1"/>
  <c r="H350" i="1" l="1"/>
  <c r="I349" i="1"/>
  <c r="H351" i="1" l="1"/>
  <c r="I350" i="1"/>
  <c r="H352" i="1" l="1"/>
  <c r="I351" i="1"/>
  <c r="H353" i="1" l="1"/>
  <c r="I352" i="1"/>
  <c r="H354" i="1" l="1"/>
  <c r="I353" i="1"/>
  <c r="H355" i="1" l="1"/>
  <c r="I354" i="1"/>
  <c r="H356" i="1" l="1"/>
  <c r="I355" i="1"/>
  <c r="H357" i="1" l="1"/>
  <c r="I356" i="1"/>
  <c r="H358" i="1" l="1"/>
  <c r="I357" i="1"/>
  <c r="H359" i="1" l="1"/>
  <c r="I358" i="1"/>
  <c r="H360" i="1" l="1"/>
  <c r="I359" i="1"/>
  <c r="H361" i="1" l="1"/>
  <c r="I360" i="1"/>
  <c r="H362" i="1" l="1"/>
  <c r="I361" i="1"/>
  <c r="H363" i="1" l="1"/>
  <c r="I362" i="1"/>
  <c r="H364" i="1" l="1"/>
  <c r="I363" i="1"/>
  <c r="H365" i="1" l="1"/>
  <c r="I364" i="1"/>
  <c r="H366" i="1" l="1"/>
  <c r="I365" i="1"/>
  <c r="H367" i="1" l="1"/>
  <c r="I366" i="1"/>
  <c r="H368" i="1" l="1"/>
  <c r="I367" i="1"/>
  <c r="H369" i="1" l="1"/>
  <c r="I368" i="1"/>
  <c r="H370" i="1" l="1"/>
  <c r="I369" i="1"/>
  <c r="H371" i="1" l="1"/>
  <c r="I370" i="1"/>
  <c r="H372" i="1" l="1"/>
  <c r="I371" i="1"/>
  <c r="H373" i="1" l="1"/>
  <c r="I372" i="1"/>
  <c r="H374" i="1" l="1"/>
  <c r="I373" i="1"/>
  <c r="H375" i="1" l="1"/>
  <c r="I374" i="1"/>
  <c r="H376" i="1" l="1"/>
  <c r="I375" i="1"/>
  <c r="H377" i="1" l="1"/>
  <c r="I376" i="1"/>
  <c r="H378" i="1" l="1"/>
  <c r="I377" i="1"/>
  <c r="H379" i="1" l="1"/>
  <c r="I378" i="1"/>
  <c r="H380" i="1" l="1"/>
  <c r="I379" i="1"/>
  <c r="H381" i="1" l="1"/>
  <c r="I380" i="1"/>
  <c r="H382" i="1" l="1"/>
  <c r="I381" i="1"/>
  <c r="H383" i="1" l="1"/>
  <c r="I382" i="1"/>
  <c r="H384" i="1" l="1"/>
  <c r="I383" i="1"/>
  <c r="H385" i="1" l="1"/>
  <c r="I384" i="1"/>
  <c r="H386" i="1" l="1"/>
  <c r="I385" i="1"/>
  <c r="H387" i="1" l="1"/>
  <c r="I386" i="1"/>
  <c r="H388" i="1" l="1"/>
  <c r="I387" i="1"/>
  <c r="H389" i="1" l="1"/>
  <c r="I388" i="1"/>
  <c r="H390" i="1" l="1"/>
  <c r="I389" i="1"/>
  <c r="H391" i="1" l="1"/>
  <c r="I390" i="1"/>
  <c r="H392" i="1" l="1"/>
  <c r="I391" i="1"/>
  <c r="H393" i="1" l="1"/>
  <c r="I392" i="1"/>
  <c r="H394" i="1" l="1"/>
  <c r="I393" i="1"/>
  <c r="H395" i="1" l="1"/>
  <c r="I394" i="1"/>
  <c r="H396" i="1" l="1"/>
  <c r="I395" i="1"/>
  <c r="H397" i="1" l="1"/>
  <c r="I396" i="1"/>
  <c r="H398" i="1" l="1"/>
  <c r="I397" i="1"/>
  <c r="H399" i="1" l="1"/>
  <c r="I398" i="1"/>
  <c r="H400" i="1" l="1"/>
  <c r="I399" i="1"/>
  <c r="H401" i="1" l="1"/>
  <c r="I400" i="1"/>
  <c r="H402" i="1" l="1"/>
  <c r="I401" i="1"/>
  <c r="H403" i="1" l="1"/>
  <c r="I402" i="1"/>
  <c r="H404" i="1" l="1"/>
  <c r="I403" i="1"/>
  <c r="H405" i="1" l="1"/>
  <c r="I404" i="1"/>
  <c r="H406" i="1" l="1"/>
  <c r="I405" i="1"/>
  <c r="H407" i="1" l="1"/>
  <c r="I406" i="1"/>
  <c r="H408" i="1" l="1"/>
  <c r="I407" i="1"/>
  <c r="H409" i="1" l="1"/>
  <c r="I408" i="1"/>
  <c r="H410" i="1" l="1"/>
  <c r="I409" i="1"/>
  <c r="H411" i="1" l="1"/>
  <c r="I410" i="1"/>
  <c r="H412" i="1" l="1"/>
  <c r="I411" i="1"/>
  <c r="H413" i="1" l="1"/>
  <c r="I412" i="1"/>
  <c r="H414" i="1" l="1"/>
  <c r="I413" i="1"/>
  <c r="H415" i="1" l="1"/>
  <c r="I414" i="1"/>
  <c r="H416" i="1" l="1"/>
  <c r="I415" i="1"/>
  <c r="H417" i="1" l="1"/>
  <c r="I416" i="1"/>
  <c r="H418" i="1" l="1"/>
  <c r="I417" i="1"/>
  <c r="H419" i="1" l="1"/>
  <c r="I418" i="1"/>
  <c r="H420" i="1" l="1"/>
  <c r="I419" i="1"/>
  <c r="H421" i="1" l="1"/>
  <c r="I420" i="1"/>
  <c r="H422" i="1" l="1"/>
  <c r="I421" i="1"/>
  <c r="H423" i="1" l="1"/>
  <c r="I422" i="1"/>
  <c r="H424" i="1" l="1"/>
  <c r="I423" i="1"/>
  <c r="H425" i="1" l="1"/>
  <c r="I424" i="1"/>
  <c r="H426" i="1" l="1"/>
  <c r="I425" i="1"/>
  <c r="H427" i="1" l="1"/>
  <c r="I426" i="1"/>
  <c r="H428" i="1" l="1"/>
  <c r="I427" i="1"/>
  <c r="H429" i="1" l="1"/>
  <c r="I428" i="1"/>
  <c r="H430" i="1" l="1"/>
  <c r="I429" i="1"/>
  <c r="H431" i="1" l="1"/>
  <c r="I430" i="1"/>
  <c r="H432" i="1" l="1"/>
  <c r="I431" i="1"/>
  <c r="H433" i="1" l="1"/>
  <c r="I432" i="1"/>
  <c r="H434" i="1" l="1"/>
  <c r="I433" i="1"/>
  <c r="H435" i="1" l="1"/>
  <c r="I434" i="1"/>
  <c r="H436" i="1" l="1"/>
  <c r="I435" i="1"/>
  <c r="H437" i="1" l="1"/>
  <c r="I436" i="1"/>
  <c r="H438" i="1" l="1"/>
  <c r="I437" i="1"/>
  <c r="H439" i="1" l="1"/>
  <c r="I438" i="1"/>
  <c r="H440" i="1" l="1"/>
  <c r="I439" i="1"/>
  <c r="H441" i="1" l="1"/>
  <c r="I440" i="1"/>
  <c r="H442" i="1" l="1"/>
  <c r="I441" i="1"/>
  <c r="H443" i="1" l="1"/>
  <c r="I442" i="1"/>
  <c r="H444" i="1" l="1"/>
  <c r="I443" i="1"/>
  <c r="H445" i="1" l="1"/>
  <c r="I444" i="1"/>
  <c r="H446" i="1" l="1"/>
  <c r="I445" i="1"/>
  <c r="H447" i="1" l="1"/>
  <c r="I446" i="1"/>
  <c r="H448" i="1" l="1"/>
  <c r="I447" i="1"/>
  <c r="H449" i="1" l="1"/>
  <c r="I448" i="1"/>
  <c r="H450" i="1" l="1"/>
  <c r="I449" i="1"/>
  <c r="H451" i="1" l="1"/>
  <c r="I450" i="1"/>
  <c r="H452" i="1" l="1"/>
  <c r="I451" i="1"/>
  <c r="H453" i="1" l="1"/>
  <c r="I452" i="1"/>
  <c r="H454" i="1" l="1"/>
  <c r="I453" i="1"/>
  <c r="H455" i="1" l="1"/>
  <c r="I454" i="1"/>
  <c r="H456" i="1" l="1"/>
  <c r="I455" i="1"/>
  <c r="H457" i="1" l="1"/>
  <c r="I456" i="1"/>
  <c r="H458" i="1" l="1"/>
  <c r="I457" i="1"/>
  <c r="H459" i="1" l="1"/>
  <c r="I458" i="1"/>
  <c r="H460" i="1" l="1"/>
  <c r="I459" i="1"/>
  <c r="H461" i="1" l="1"/>
  <c r="I460" i="1"/>
  <c r="H462" i="1" l="1"/>
  <c r="I461" i="1"/>
  <c r="H463" i="1" l="1"/>
  <c r="I462" i="1"/>
  <c r="H464" i="1" l="1"/>
  <c r="I463" i="1"/>
  <c r="H465" i="1" l="1"/>
  <c r="I464" i="1"/>
  <c r="H466" i="1" l="1"/>
  <c r="I465" i="1"/>
  <c r="H467" i="1" l="1"/>
  <c r="I466" i="1"/>
  <c r="H468" i="1" l="1"/>
  <c r="I467" i="1"/>
  <c r="H469" i="1" l="1"/>
  <c r="I468" i="1"/>
  <c r="H470" i="1" l="1"/>
  <c r="I469" i="1"/>
  <c r="H471" i="1" l="1"/>
  <c r="I470" i="1"/>
  <c r="H472" i="1" l="1"/>
  <c r="I471" i="1"/>
  <c r="H473" i="1" l="1"/>
  <c r="I472" i="1"/>
  <c r="H474" i="1" l="1"/>
  <c r="I473" i="1"/>
  <c r="H475" i="1" l="1"/>
  <c r="I474" i="1"/>
  <c r="H476" i="1" l="1"/>
  <c r="I475" i="1"/>
  <c r="H477" i="1" l="1"/>
  <c r="I476" i="1"/>
  <c r="H478" i="1" l="1"/>
  <c r="I477" i="1"/>
  <c r="H479" i="1" l="1"/>
  <c r="I478" i="1"/>
  <c r="H480" i="1" l="1"/>
  <c r="I479" i="1"/>
  <c r="H481" i="1" l="1"/>
  <c r="I480" i="1"/>
  <c r="H482" i="1" l="1"/>
  <c r="I481" i="1"/>
  <c r="H483" i="1" l="1"/>
  <c r="I482" i="1"/>
  <c r="H484" i="1" l="1"/>
  <c r="I483" i="1"/>
  <c r="H485" i="1" l="1"/>
  <c r="I484" i="1"/>
  <c r="H486" i="1" l="1"/>
  <c r="I485" i="1"/>
  <c r="H487" i="1" l="1"/>
  <c r="I486" i="1"/>
  <c r="H488" i="1" l="1"/>
  <c r="I487" i="1"/>
  <c r="H489" i="1" l="1"/>
  <c r="I488" i="1"/>
  <c r="H490" i="1" l="1"/>
  <c r="I489" i="1"/>
  <c r="H491" i="1" l="1"/>
  <c r="I490" i="1"/>
  <c r="H492" i="1" l="1"/>
  <c r="I491" i="1"/>
  <c r="H493" i="1" l="1"/>
  <c r="I492" i="1"/>
  <c r="H494" i="1" l="1"/>
  <c r="I493" i="1"/>
  <c r="H495" i="1" l="1"/>
  <c r="I494" i="1"/>
  <c r="H496" i="1" l="1"/>
  <c r="I495" i="1"/>
  <c r="H497" i="1" l="1"/>
  <c r="I496" i="1"/>
  <c r="H498" i="1" l="1"/>
  <c r="I497" i="1"/>
  <c r="H499" i="1" l="1"/>
  <c r="I498" i="1"/>
  <c r="H500" i="1" l="1"/>
  <c r="I499" i="1"/>
  <c r="H501" i="1" l="1"/>
  <c r="I500" i="1"/>
  <c r="H502" i="1" l="1"/>
  <c r="I501" i="1"/>
  <c r="H503" i="1" l="1"/>
  <c r="I502" i="1"/>
  <c r="H504" i="1" l="1"/>
  <c r="I503" i="1"/>
  <c r="H505" i="1" l="1"/>
  <c r="I504" i="1"/>
  <c r="H506" i="1" l="1"/>
  <c r="I505" i="1"/>
  <c r="H507" i="1" l="1"/>
  <c r="I506" i="1"/>
  <c r="H508" i="1" l="1"/>
  <c r="I507" i="1"/>
  <c r="H509" i="1" l="1"/>
  <c r="I508" i="1"/>
  <c r="H510" i="1" l="1"/>
  <c r="I509" i="1"/>
  <c r="H511" i="1" l="1"/>
  <c r="I510" i="1"/>
  <c r="H512" i="1" l="1"/>
  <c r="I511" i="1"/>
  <c r="H513" i="1" l="1"/>
  <c r="I512" i="1"/>
  <c r="H514" i="1" l="1"/>
  <c r="I513" i="1"/>
  <c r="H515" i="1" l="1"/>
  <c r="I514" i="1"/>
  <c r="H516" i="1" l="1"/>
  <c r="I515" i="1"/>
  <c r="H517" i="1" l="1"/>
  <c r="I516" i="1"/>
  <c r="H518" i="1" l="1"/>
  <c r="I517" i="1"/>
  <c r="H519" i="1" l="1"/>
  <c r="I518" i="1"/>
  <c r="H520" i="1" l="1"/>
  <c r="I519" i="1"/>
  <c r="H521" i="1" l="1"/>
  <c r="I520" i="1"/>
  <c r="H522" i="1" l="1"/>
  <c r="I521" i="1"/>
  <c r="H523" i="1" l="1"/>
  <c r="I522" i="1"/>
  <c r="H524" i="1" l="1"/>
  <c r="I523" i="1"/>
  <c r="H525" i="1" l="1"/>
  <c r="I524" i="1"/>
  <c r="H526" i="1" l="1"/>
  <c r="I525" i="1"/>
  <c r="H527" i="1" l="1"/>
  <c r="I526" i="1"/>
  <c r="H528" i="1" l="1"/>
  <c r="I527" i="1"/>
  <c r="H529" i="1" l="1"/>
  <c r="I528" i="1"/>
  <c r="H530" i="1" l="1"/>
  <c r="I529" i="1"/>
  <c r="H531" i="1" l="1"/>
  <c r="I530" i="1"/>
  <c r="H532" i="1" l="1"/>
  <c r="I531" i="1"/>
  <c r="H533" i="1" l="1"/>
  <c r="I532" i="1"/>
  <c r="H534" i="1" l="1"/>
  <c r="I533" i="1"/>
  <c r="H535" i="1" l="1"/>
  <c r="I534" i="1"/>
  <c r="H536" i="1" l="1"/>
  <c r="I535" i="1"/>
  <c r="H537" i="1" l="1"/>
  <c r="I536" i="1"/>
  <c r="H538" i="1" l="1"/>
  <c r="I537" i="1"/>
  <c r="H539" i="1" l="1"/>
  <c r="I538" i="1"/>
  <c r="H540" i="1" l="1"/>
  <c r="I539" i="1"/>
  <c r="H541" i="1" l="1"/>
  <c r="I540" i="1"/>
  <c r="H542" i="1" l="1"/>
  <c r="I541" i="1"/>
  <c r="H543" i="1" l="1"/>
  <c r="I542" i="1"/>
  <c r="H544" i="1" l="1"/>
  <c r="I543" i="1"/>
  <c r="H545" i="1" l="1"/>
  <c r="I544" i="1"/>
  <c r="H546" i="1" l="1"/>
  <c r="I545" i="1"/>
  <c r="H547" i="1" l="1"/>
  <c r="I546" i="1"/>
  <c r="H548" i="1" l="1"/>
  <c r="I547" i="1"/>
  <c r="H549" i="1" l="1"/>
  <c r="I548" i="1"/>
  <c r="H550" i="1" l="1"/>
  <c r="I549" i="1"/>
  <c r="H551" i="1" l="1"/>
  <c r="I550" i="1"/>
  <c r="H552" i="1" l="1"/>
  <c r="I551" i="1"/>
  <c r="H553" i="1" l="1"/>
  <c r="I552" i="1"/>
  <c r="H554" i="1" l="1"/>
  <c r="I553" i="1"/>
  <c r="H555" i="1" l="1"/>
  <c r="I554" i="1"/>
  <c r="H556" i="1" l="1"/>
  <c r="I555" i="1"/>
  <c r="H557" i="1" l="1"/>
  <c r="I556" i="1"/>
  <c r="H558" i="1" l="1"/>
  <c r="I557" i="1"/>
  <c r="H559" i="1" l="1"/>
  <c r="I558" i="1"/>
  <c r="H560" i="1" l="1"/>
  <c r="I559" i="1"/>
  <c r="H561" i="1" l="1"/>
  <c r="I560" i="1"/>
  <c r="H562" i="1" l="1"/>
  <c r="I561" i="1"/>
  <c r="H563" i="1" l="1"/>
  <c r="I562" i="1"/>
  <c r="H564" i="1" l="1"/>
  <c r="I563" i="1"/>
  <c r="H565" i="1" l="1"/>
  <c r="I564" i="1"/>
  <c r="H566" i="1" l="1"/>
  <c r="I565" i="1"/>
  <c r="H567" i="1" l="1"/>
  <c r="I566" i="1"/>
  <c r="H568" i="1" l="1"/>
  <c r="I567" i="1"/>
  <c r="H569" i="1" l="1"/>
  <c r="I568" i="1"/>
  <c r="H570" i="1" l="1"/>
  <c r="I569" i="1"/>
  <c r="H571" i="1" l="1"/>
  <c r="I570" i="1"/>
  <c r="H572" i="1" l="1"/>
  <c r="I571" i="1"/>
  <c r="H573" i="1" l="1"/>
  <c r="I572" i="1"/>
  <c r="H574" i="1" l="1"/>
  <c r="I573" i="1"/>
  <c r="H575" i="1" l="1"/>
  <c r="I574" i="1"/>
  <c r="H576" i="1" l="1"/>
  <c r="I575" i="1"/>
  <c r="H577" i="1" l="1"/>
  <c r="I576" i="1"/>
  <c r="H578" i="1" l="1"/>
  <c r="I577" i="1"/>
  <c r="H579" i="1" l="1"/>
  <c r="I578" i="1"/>
  <c r="H580" i="1" l="1"/>
  <c r="I579" i="1"/>
  <c r="H581" i="1" l="1"/>
  <c r="I580" i="1"/>
  <c r="H582" i="1" l="1"/>
  <c r="I581" i="1"/>
  <c r="H583" i="1" l="1"/>
  <c r="I582" i="1"/>
  <c r="H584" i="1" l="1"/>
  <c r="I583" i="1"/>
  <c r="H585" i="1" l="1"/>
  <c r="I584" i="1"/>
  <c r="H586" i="1" l="1"/>
  <c r="I585" i="1"/>
  <c r="H587" i="1" l="1"/>
  <c r="I586" i="1"/>
  <c r="H588" i="1" l="1"/>
  <c r="I587" i="1"/>
  <c r="H589" i="1" l="1"/>
  <c r="I588" i="1"/>
  <c r="H590" i="1" l="1"/>
  <c r="I589" i="1"/>
  <c r="H591" i="1" l="1"/>
  <c r="I590" i="1"/>
  <c r="H592" i="1" l="1"/>
  <c r="I591" i="1"/>
  <c r="H593" i="1" l="1"/>
  <c r="I592" i="1"/>
  <c r="H594" i="1" l="1"/>
  <c r="I593" i="1"/>
  <c r="H595" i="1" l="1"/>
  <c r="I594" i="1"/>
  <c r="H596" i="1" l="1"/>
  <c r="I595" i="1"/>
  <c r="H597" i="1" l="1"/>
  <c r="I596" i="1"/>
  <c r="H598" i="1" l="1"/>
  <c r="I597" i="1"/>
  <c r="H599" i="1" l="1"/>
  <c r="I598" i="1"/>
  <c r="H600" i="1" l="1"/>
  <c r="I599" i="1"/>
  <c r="H601" i="1" l="1"/>
  <c r="I600" i="1"/>
  <c r="H602" i="1" l="1"/>
  <c r="I601" i="1"/>
  <c r="H603" i="1" l="1"/>
  <c r="I603" i="1" s="1"/>
  <c r="I602" i="1"/>
</calcChain>
</file>

<file path=xl/sharedStrings.xml><?xml version="1.0" encoding="utf-8"?>
<sst xmlns="http://schemas.openxmlformats.org/spreadsheetml/2006/main" count="2125" uniqueCount="938">
  <si>
    <t>Cód. Auxiliar</t>
  </si>
  <si>
    <t>Descrição</t>
  </si>
  <si>
    <t>Unidade</t>
  </si>
  <si>
    <t>Quantidade</t>
  </si>
  <si>
    <t>Unitário</t>
  </si>
  <si>
    <t>Total</t>
  </si>
  <si>
    <t>%</t>
  </si>
  <si>
    <t>MESTRE DE OBRAS</t>
  </si>
  <si>
    <t xml:space="preserve">mes   </t>
  </si>
  <si>
    <t>SERVENTE</t>
  </si>
  <si>
    <t xml:space="preserve">h     </t>
  </si>
  <si>
    <t>REFEICAO</t>
  </si>
  <si>
    <t xml:space="preserve">un    </t>
  </si>
  <si>
    <t>VIGIA DE OBRA NOTURNO-SÁBADO/DOMINGO DIURNO (SALÁRIO X 1,5864)</t>
  </si>
  <si>
    <t>ENGENHEIRO</t>
  </si>
  <si>
    <t>APONTARIFE</t>
  </si>
  <si>
    <t xml:space="preserve">TRANSPORTE COMERCIAL DE MATERIAL BÁSICO (O. RODOV. ) </t>
  </si>
  <si>
    <t xml:space="preserve">tkm   </t>
  </si>
  <si>
    <t>CIMENTO PORTLAND CPII-32</t>
  </si>
  <si>
    <t xml:space="preserve">Kg    </t>
  </si>
  <si>
    <t>EPI/PGR/PCMSO / EXAMES/TREINAMENTOS/VISITAS  (COMP. AUXILIAR)</t>
  </si>
  <si>
    <t xml:space="preserve">m2    </t>
  </si>
  <si>
    <t>PEDREIRO</t>
  </si>
  <si>
    <t>MAT6227</t>
  </si>
  <si>
    <t>ALUGUEL DE CASA PARA ALOJAMENTO</t>
  </si>
  <si>
    <t xml:space="preserve">MÊS   </t>
  </si>
  <si>
    <t>AJUDANTE</t>
  </si>
  <si>
    <t>H672</t>
  </si>
  <si>
    <t>RESERVATÓRIO D'ÁGUA TIPO TAÇA METÁLICA 10M3 - COLUNA SECA 6,0M PINTADA COM LOGOTIPO PADRÃO GOINFRA- AÇO PATINÁVEL</t>
  </si>
  <si>
    <t>AÇO CA-50 10,0 MM (3/8")</t>
  </si>
  <si>
    <t>CARPINTEIRO</t>
  </si>
  <si>
    <t>TRANSPORTE DE ENTULHO EM CACAMBA ESTACIONARIA</t>
  </si>
  <si>
    <t xml:space="preserve">m3    </t>
  </si>
  <si>
    <t>PAINEL PARA GRADIL METÁLICO EM ARAME GALVANIZADO A FOGO, ELETROSOLDADO E REVESTIDO COM PINTURA ELETROSTÁTICA EM PÓLIESTER, MALHA 5X20 CM, FIO 5,0MM, L=2,50 M, H=2,03 M</t>
  </si>
  <si>
    <t>BRITA Nº 1</t>
  </si>
  <si>
    <t>AREIA GROSSA</t>
  </si>
  <si>
    <t>TABUA PARA FORMA (30CM)</t>
  </si>
  <si>
    <t xml:space="preserve">m     </t>
  </si>
  <si>
    <t>HORA IMPRODUTIVA DO CAMINHÃO CARROCERIA MADEIRA 15 T (O. RODOV. )</t>
  </si>
  <si>
    <t>SNP25067</t>
  </si>
  <si>
    <t>BLOCO DE CONCRETO ESTRUTURAL 19 X 19 X 39 CM, FBK 4,5 MPA (NBR 6136)</t>
  </si>
  <si>
    <t>AÇO CA-50 - 6,3 MM (1/4")</t>
  </si>
  <si>
    <t>ARMADOR</t>
  </si>
  <si>
    <t>AÇO CA-50 12,5 MM (1/2")</t>
  </si>
  <si>
    <t>LUMINÁRIA LED SIMPLES PARA JARDIM, CORPO EM ALUMÍNIO INJETADO, POTÊNCIA MÍNIMA DE 78W, FLUXO LUMINOSO IGUAL OU SUPERIOR A 8500 LUMENS, TCC DE 5000K, IP&gt;=66, VIDA ÚTIL MÍN.: 50.000 H</t>
  </si>
  <si>
    <t>CAFÉ DA MANHA (COMP. AUXILIAR)**</t>
  </si>
  <si>
    <t>TUBO INDUSTRIAL 2" CHAPA 13 (2,25 MM)</t>
  </si>
  <si>
    <t>COMPENSADO RESINADO COLA FENÓLICA 6 MM 2,20X1,10 M</t>
  </si>
  <si>
    <t>MAT6243</t>
  </si>
  <si>
    <t>PARCELA DO VALOR DO VALE TRANSPORTE  PAGA PELO EMPREGADOR</t>
  </si>
  <si>
    <t>PONTALETE 3x3"</t>
  </si>
  <si>
    <t xml:space="preserve">AREIA MÉDIA </t>
  </si>
  <si>
    <t>GRAMA ESMERALDA EM PLACAS</t>
  </si>
  <si>
    <t>TIJOLO FURADO 9x19x19 CM</t>
  </si>
  <si>
    <t>OFICIAL "B"</t>
  </si>
  <si>
    <t>SNP42440</t>
  </si>
  <si>
    <t>LIXEIRA DUPLA, COM CAPACIDADE VOLUMETRICA DE 60L*, FABRICADA EM TUBO DE ACO CARBONO, CESTOS EM CHAPA DE ACO E PINTURA NO PROCESSO ELETROSTATICO - PARA ACADEMIA AO AR LIVRE / ACADEMIA DA TERCEIRA IDADE - ATI</t>
  </si>
  <si>
    <t xml:space="preserve">PISO DE LADRILHO HIDRÁULICO COLORIDO MODELO TÁTIL ( ALERTA OU DIRECIONAL) </t>
  </si>
  <si>
    <t>PINTOR</t>
  </si>
  <si>
    <t xml:space="preserve">POSTE EM AÇO GALVANIZADO COM PINTURA ELETROSTÁTICA PARA GRADIL METÁLICO, 40X60 MM, H=2,60 M </t>
  </si>
  <si>
    <t>TUBO INDUSTRIAL REDONDO 1" CHAPA 13 (2,25 MM)</t>
  </si>
  <si>
    <t>MAT6546</t>
  </si>
  <si>
    <t>Válvula borboleta com mecanismo K e cabeçote, PN 16, diam = 75mm</t>
  </si>
  <si>
    <t>SNP10826</t>
  </si>
  <si>
    <t>MUDA DE ARBUSTO FLORIFERO, CLUSIA/GARDENIA/MOREIA BRANCA/ AZALEIA OU EQUIVALENTE DA REGIAO, H= *50 A 70* CM</t>
  </si>
  <si>
    <t>FABRICAÇÃO / MONTAGEM</t>
  </si>
  <si>
    <t>FERRAMENTAS/EQUIPAMENTOS E MATERIAL DE LIMPEZA PERMANENTE (COMPOSIÇÃO AUXILIAR )</t>
  </si>
  <si>
    <t>MAT6395</t>
  </si>
  <si>
    <t>BLOCO CANALETA 19x19x40 CM, FBK 4,5 MPA</t>
  </si>
  <si>
    <t>TUBO INDUSTRIAL 1.1/2" CHAPA 13 (2,25 MM)</t>
  </si>
  <si>
    <t>ENCANADOR</t>
  </si>
  <si>
    <t>CHAPA DE AÇO DOBRADA Nº 11 (3,00 MM)</t>
  </si>
  <si>
    <t>COMPENSADO RESINADO COLA FENÓLICA 10 MM 2,20X1,10 M</t>
  </si>
  <si>
    <t>SNP43440</t>
  </si>
  <si>
    <t>CONJUNTO PRE-MOLDADO COMPOSTO POR GRELHA (0,99 X 0,45 M), QUADRO (1,10 X 0,52 M) E CANTONEIRA (1,10 X 0,35 M), EM CONCRETO ARMADO, COM FCK DE 21 MPA</t>
  </si>
  <si>
    <t>CONSUMO DE ÁGUA (CATEGORIA PÚBLICA)**</t>
  </si>
  <si>
    <t>CAL HIDRATADA</t>
  </si>
  <si>
    <t xml:space="preserve">OPERADOR DE BETONEIRA </t>
  </si>
  <si>
    <t>H246</t>
  </si>
  <si>
    <t>TUBO SOLDAVEL PVC MARROM DIAM. 75 MM</t>
  </si>
  <si>
    <t>TELHA VOGATEX 4 MM (L=0,50 M)</t>
  </si>
  <si>
    <t>MAT6228</t>
  </si>
  <si>
    <t xml:space="preserve">MOBILIÁRIO DE ALOJAMENTO P/ PESSOAL </t>
  </si>
  <si>
    <t>CONSUMO DE ESGOTO (CATEGORIA PÚBLICA)**</t>
  </si>
  <si>
    <t>H551</t>
  </si>
  <si>
    <t>TUBO DE CONCRETO SIMPLES DIAMETRO 600 MM - PS1 = 24KN/M - ÁGUAS PLUVIAIS</t>
  </si>
  <si>
    <t>SNP43425</t>
  </si>
  <si>
    <t>ANEL EM CONCRETO ARMADO, PERFURADO, PARA FOSSAS SEPTICAS E SUMIDOUROS, SEM FUNDO, DIAMETRO INTERNO DE 1,20 M E ALTURA DE 0,50 M</t>
  </si>
  <si>
    <t>H548</t>
  </si>
  <si>
    <t>TAMPA DE FERRO FUNDIDO T-33 - TRÁFEGO LEVE</t>
  </si>
  <si>
    <t>MAT6564</t>
  </si>
  <si>
    <t>TUBO PEAD TUBULAÇÃO PEAD 250,00 MM</t>
  </si>
  <si>
    <t>SNP7156</t>
  </si>
  <si>
    <t>TELA DE ACO SOLDADA NERVURADA, CA-60, Q-196, (3,11 KG/M2), DIAMETRO DO FIO = 5,0 MM, LARGURA = 2,45 M, ESPACAMENTO DA MALHA = 10 X 10 CM</t>
  </si>
  <si>
    <t>RIPA DE MADEIRA 5x1</t>
  </si>
  <si>
    <t>AÇO CA-50 - 8,0 MM (5/16")</t>
  </si>
  <si>
    <t>POSTE DECORATIVO PARA JARDIM EM AÇO GALVANIZADO - H=3,0 M (FLANGEADO)</t>
  </si>
  <si>
    <t>PLACA DE OBRA PLOTADA NA CHAPA 26 (0,50 MM)</t>
  </si>
  <si>
    <t>BRITA Nº 2</t>
  </si>
  <si>
    <t>ENERGIA ELETRICA KWH (B3-DEMAIS CLASSES)</t>
  </si>
  <si>
    <t xml:space="preserve">kwh   </t>
  </si>
  <si>
    <t>IMPERMEABILIZANTE PARA RESERVATÓRIO D'ÁGUA REF.: K11+KZ OU EQUIVALENTE</t>
  </si>
  <si>
    <t>MAT4837</t>
  </si>
  <si>
    <t>Planta - Alpinia vermelha (alpinia purpurata)</t>
  </si>
  <si>
    <t>ARAME RECOZIDO 18 BWG</t>
  </si>
  <si>
    <t>PLACA DE INAUGURACAO ACO ESCOVADO 60X120CM</t>
  </si>
  <si>
    <t>H284</t>
  </si>
  <si>
    <t>TUBO SOLDAVEL PARA ESGOTO DIAMETRO 100 MM</t>
  </si>
  <si>
    <t>EMULSÃO ASFÁLTICA À BASE D'ÁGUA REF.: NEUTROL (ISOL 2) / IGOL 2 OU EQUIVALENTE</t>
  </si>
  <si>
    <t xml:space="preserve">l     </t>
  </si>
  <si>
    <t>MADEIRA DE LEI PARA TELHADO (ANGELIM VERMELHO)</t>
  </si>
  <si>
    <t>RIPAO DE MADEIRA 15 CM</t>
  </si>
  <si>
    <t>SNP9841</t>
  </si>
  <si>
    <t>TUBO PVC, SERIE R, DN 100 MM, PARA ESGOTO OU AGUAS PLUVIAIS PREDIAL (NBR 5688)</t>
  </si>
  <si>
    <t>DETERGENTE AMONIACAL (D=1,01 KG/L)</t>
  </si>
  <si>
    <t>TIJOLO COMUM MACIÇO (4,5x9x19cm)</t>
  </si>
  <si>
    <t>FERRO CANTONEIRA 1/8" X 7/8"</t>
  </si>
  <si>
    <t>MAT6398</t>
  </si>
  <si>
    <t>MEIO BLOCO 19x19x*20* CM, FBK 4,5 MPA</t>
  </si>
  <si>
    <t>SARRAFO DE MADEIRA 10 CM</t>
  </si>
  <si>
    <t>FERRO CANTONEIRA 1/8" X 3/4"</t>
  </si>
  <si>
    <t>SNP9840</t>
  </si>
  <si>
    <t>TUBO PVC, SERIE R, DN 150 MM, PARA ESGOTO OU AGUAS PLUVIAIS PREDIAL (NBR 5688)</t>
  </si>
  <si>
    <t>MAT6397</t>
  </si>
  <si>
    <t>BLOCO MEIA CANALETA 19x19x*20* CM, FBK 4,5 MPA</t>
  </si>
  <si>
    <t>PREGO 18x30</t>
  </si>
  <si>
    <t>BRITA Nº 0</t>
  </si>
  <si>
    <t>PLANO DE TELEFONIA/INTERNET</t>
  </si>
  <si>
    <t>SNP7796</t>
  </si>
  <si>
    <t>TUBO DE CONCRETO SIMPLES PARA AGUAS PLUVIAIS, CLASSE PS1, COM ENCAIXE PONTA E BOLSA, DIAMETRO NOMINAL DE 300 MM</t>
  </si>
  <si>
    <t>H567</t>
  </si>
  <si>
    <t>TAMPAO DE FERRO FUNDIDO T-60 SIMPLES TRÁFEGO PESADO</t>
  </si>
  <si>
    <t>JARDINEIRO</t>
  </si>
  <si>
    <t>AÇO CA-60 B - 5,0 MM</t>
  </si>
  <si>
    <t>COMPENSADO RESINADO COLA FENÓLICA 12 MM 2,20X1,10 M</t>
  </si>
  <si>
    <t>H682</t>
  </si>
  <si>
    <t>TUBO FERRO GALVANIZADO 2"</t>
  </si>
  <si>
    <t>SNP1019</t>
  </si>
  <si>
    <t>CABO DE COBRE, FLEXIVEL, CLASSE 4 OU 5, ISOLACAO EM PVC/A, ANTICHAMA BWF-B, COBERTURA PVC-ST1, ANTICHAMA BWF-B, 1 CONDUTOR, 0,6/1 KV, SECAO NOMINAL 35 MM2</t>
  </si>
  <si>
    <t>DESMOLDANTE PARA CONCRETO</t>
  </si>
  <si>
    <t>H245</t>
  </si>
  <si>
    <t>TUBO SOLDAVEL PVC MARROM DIAM. 60 MM</t>
  </si>
  <si>
    <t xml:space="preserve">PACOTE COM 100 UNIDADES DE COPO DESCARTÁVEL DE 300ML </t>
  </si>
  <si>
    <t xml:space="preserve">PAC   </t>
  </si>
  <si>
    <t>CHUMBADOR TIPO L PARA POSTE DE JARDIM</t>
  </si>
  <si>
    <t>MAT5874</t>
  </si>
  <si>
    <t>CICA (CYCAS REVOLLUTEO)</t>
  </si>
  <si>
    <t>SUPORTE PARA 2 PÉTALAS PARA LUMINÁRIA DE ILUMINAÇÃO PÚBLICA</t>
  </si>
  <si>
    <t>CORPO DE PROVA</t>
  </si>
  <si>
    <t>TAMPA DE Fo.Fo. R1 COM BASE (40 X 60)</t>
  </si>
  <si>
    <t>ESCORA ROLIÇA (TIPO EUCALIPTO)</t>
  </si>
  <si>
    <t>CAIBRO 5x6 CM</t>
  </si>
  <si>
    <t>TINTA TEXTURIZADA</t>
  </si>
  <si>
    <t>MASSA PLASTICA</t>
  </si>
  <si>
    <t>TINTA PARA PISO (POLIESPORTIVA)</t>
  </si>
  <si>
    <t>FUNDO PRIMER ADMIRAL CINZA 581 SUMARÉ / REKOMAR PRB 502 CINZA RENNER OU EQUIVALENTE</t>
  </si>
  <si>
    <t>TINTA ESMALTE</t>
  </si>
  <si>
    <t>CANALETA DE CONCRETO 19 X 19 X 19 (NBR 6136)</t>
  </si>
  <si>
    <t>VIGOTA DE MADEIRA 6x12</t>
  </si>
  <si>
    <t>ÁCIDO MURIÁTICO (D=1,2 KG/L)</t>
  </si>
  <si>
    <t>ELETRICISTA</t>
  </si>
  <si>
    <t>TERRA VEGETAL</t>
  </si>
  <si>
    <t>FIXADOR EM POLIAMIDA, COM CAPS PLÁSTICO E PARAFUSO EM AÇO INOX CABEÇA SEXTAVADA M6 X 40 MM PARA GRADIL METÁLICO</t>
  </si>
  <si>
    <t>ADUBO MINERAL NPK (4/14/8)</t>
  </si>
  <si>
    <t>DISCO DE CORTE DIAM. 5/8"- 10"</t>
  </si>
  <si>
    <t xml:space="preserve">PACOTE COM 1.000 FOLHAS DUAS DOBRAS DE PAPEL TOALHA INTERFOLHAS BRANCA   </t>
  </si>
  <si>
    <t>ADITIVO IMPERMEABILIZANTE DE PEGA NORMAL PARA ARGAMASSA E CONCRETO REF.: SIKA 1 / VEDACIT (D=1,00) OU EQUIVALENTE</t>
  </si>
  <si>
    <t>VIGOTA DE MADEIRA 6x16</t>
  </si>
  <si>
    <t>H169</t>
  </si>
  <si>
    <t>JOELHO 90 GRAUS SOLDAVEL DIAMETRO 75 MM</t>
  </si>
  <si>
    <t>LUMINÁRIA TIPO ARANDELA DE USO EXTERNO - BASE E-27</t>
  </si>
  <si>
    <t>ELETRODO 2.5 OK</t>
  </si>
  <si>
    <t>SNP42407</t>
  </si>
  <si>
    <t>TRELICA NERVURADA (ESPACADOR), ALTURA = 120,0 MM, DIAMETRO DOS BANZOS INFERIORES E SUPERIOR = 6,0 MM, DIAMETRO DA DIAGONAL = 4,2 MM</t>
  </si>
  <si>
    <t>MAT5883</t>
  </si>
  <si>
    <t>BURITI (MAURITIA FLEXUOSA)</t>
  </si>
  <si>
    <t>COMPENSADO PLASTIFICADO 12 MM 2,20X1,10 M</t>
  </si>
  <si>
    <t>PREGO 18x24</t>
  </si>
  <si>
    <t>MAT6555</t>
  </si>
  <si>
    <t>TÊ DE REDUÇÃO PVC SOLDÁVEL 60 X 50MM</t>
  </si>
  <si>
    <t>PARABOLT 6,3MMX82,5MM</t>
  </si>
  <si>
    <t>SNP43386</t>
  </si>
  <si>
    <t>MEIO-FIO OU GUIA DE CONCRETO PRE-MOLDADO, TIPO CHAPEU PARA BOCA DE LOBO,  DIMENSOES *1,20* X 0,15 X 0,30 M</t>
  </si>
  <si>
    <t>TINTA LATEX ACRÍLICA 2ª LINHA/ECONÔMICA</t>
  </si>
  <si>
    <t>SUPORTE PARA 1 PÉTALA PARA LUMINÁRIA DE ILUMINAÇÃO PÚBLICA</t>
  </si>
  <si>
    <t>FIO ISOLADO 750 V, PIRASTIC 2,5 MM2</t>
  </si>
  <si>
    <t>MAT5876</t>
  </si>
  <si>
    <t>ARECA BAMBU (DYPISLUTESCENS)</t>
  </si>
  <si>
    <t>H244</t>
  </si>
  <si>
    <t>TUBO SOLDAVEL PVC MARROM DIAM. 50 MM</t>
  </si>
  <si>
    <t>MAT6542</t>
  </si>
  <si>
    <t>Luminária LED embutir tipo balizador 3W, bivolt, para caixa de 4x2, pintura epóxi branco/preto, corpo em alumínio injetado, difusor translúcido e lâmpada LED G9 de 3W, 2700K a 3000K; ref. St1314 Starlumen + St1716 Starlux ou equivalente</t>
  </si>
  <si>
    <t>SNP12583</t>
  </si>
  <si>
    <t>TUBO DE CONCRETO SIMPLES POROSO PARA DRENAGEM (DRENO POROSO), COM ENCAIXE MACHO E FEMEA, DIAMETRO NOMINAL DE 200 MM</t>
  </si>
  <si>
    <t>H484</t>
  </si>
  <si>
    <t>TORNEIRA DE JARDIM DIAMETRO 1/2 E 3/4" COM BICO</t>
  </si>
  <si>
    <t>PREGO 15x15</t>
  </si>
  <si>
    <t>ARGAMASSA DE CIMENTO COLANTE - ACII</t>
  </si>
  <si>
    <t>EXTINTOR DE PÓ ABC (6 KG) -  CAPACIDADE EXTINTORA 3A 20 BC COM PRESILHA/SETA E SUPORTE</t>
  </si>
  <si>
    <t>SACO PLÁSTICO PARA LIXO DE 50 LITROS</t>
  </si>
  <si>
    <t>DOBRADIÇA TIPO FERRADURA NÚMERO 2</t>
  </si>
  <si>
    <t>MAT5878</t>
  </si>
  <si>
    <t>IPÊ ROSA (HANDROANTHUS HEPTAPHYLLUS)</t>
  </si>
  <si>
    <t>MAT5879</t>
  </si>
  <si>
    <t>QUARESMEIRA (TIBOUCHINA GRANULOSA)</t>
  </si>
  <si>
    <t>SELADOR ACRILICO</t>
  </si>
  <si>
    <t>LIXA PARA FERRO Nº 100</t>
  </si>
  <si>
    <t>FERRO CHATO 3/8" X 3"</t>
  </si>
  <si>
    <t>H343</t>
  </si>
  <si>
    <t>CURVA 90 GRAUS LONGA DIAMETRO 75 mm - (ESGOTO)</t>
  </si>
  <si>
    <t>H248</t>
  </si>
  <si>
    <t>TUBO SOLDAVEL PVC MARROM DIAM. 25 MM</t>
  </si>
  <si>
    <t xml:space="preserve">PREGO GALVANIZADO 18 X 27 (TELHEIRO) </t>
  </si>
  <si>
    <t>MAT6582</t>
  </si>
  <si>
    <t>GOIABEIRA H=2M</t>
  </si>
  <si>
    <t>MAT4054</t>
  </si>
  <si>
    <t>TUBO PEAD TUBULAÇÃO PEAD 200,00 MM</t>
  </si>
  <si>
    <t>SABONETE LÍQUIDO (D= 1,00)</t>
  </si>
  <si>
    <t>DILUENTE AGUARRÁS</t>
  </si>
  <si>
    <t>H676</t>
  </si>
  <si>
    <t>CAIXA D'ÁGUA POLIETILENO 1000 LTS. COM TAMPA</t>
  </si>
  <si>
    <t>PARAFUSO DIAM.3/8" - 10 CM</t>
  </si>
  <si>
    <t>H198</t>
  </si>
  <si>
    <t>REGISTRO DE GAVETA C/CANOPLA DIAM.1.1/4"</t>
  </si>
  <si>
    <t>MAT7090</t>
  </si>
  <si>
    <t>PEDRA DE MÃO / MARROADA (POSTO PEDREIRA)</t>
  </si>
  <si>
    <t>CONJUNTO VEDAÇÃO (ARRUELA E BUCHA) PARA TELHA FIBROCIMENTO</t>
  </si>
  <si>
    <t>H225</t>
  </si>
  <si>
    <t>TE 90 GRAUS SOLDAVEL DIAMETRO 60 MM</t>
  </si>
  <si>
    <t>AÇO CA 50 A - 16,0 MM (5/8")</t>
  </si>
  <si>
    <t>FERRO REDONDO 1/2" (CHEIO)</t>
  </si>
  <si>
    <t>POCEIRO</t>
  </si>
  <si>
    <t>H687</t>
  </si>
  <si>
    <t>BEBEDOURO (PURIFICADOR) ELÉTRICO DE PRESSÃO (IBBL BAG 40 OU EQUIVALENTE)</t>
  </si>
  <si>
    <t>SABAO EM PO</t>
  </si>
  <si>
    <t>ÁLCOOL GEL ( D=1,00)</t>
  </si>
  <si>
    <t>FUNDO BRANCO FOSCO</t>
  </si>
  <si>
    <t>MOB0002</t>
  </si>
  <si>
    <t>CADISTA</t>
  </si>
  <si>
    <t>SNP5631</t>
  </si>
  <si>
    <t>ESCAVADEIRA HIDRÁULICA SOBRE ESTEIRAS, CAÇAMBA 0,80 M3, PESO OPERACIONAL 17 T, POTENCIA BRUTA 111 HP - CHP DIURNO. AF_06/2014</t>
  </si>
  <si>
    <t xml:space="preserve">CHP   </t>
  </si>
  <si>
    <t>H264</t>
  </si>
  <si>
    <t>VASO SANITARIO CONVENCIONAL</t>
  </si>
  <si>
    <t>H226</t>
  </si>
  <si>
    <t>TE 90 GRAUS SOLDAVEL DIAMETRO 75 MM</t>
  </si>
  <si>
    <t>ELETRODUTO PVC FLEXÍVEL (MANGUEIRA CORRUGADA LEVE) DIAM. 25MM</t>
  </si>
  <si>
    <t>SNP20170</t>
  </si>
  <si>
    <t>LUVA SIMPLES, PVC SERIE R, 100 MM, PARA ESGOTO PREDIAL</t>
  </si>
  <si>
    <t>H286</t>
  </si>
  <si>
    <t>TUBO SOLDAVEL PARA ESGOTO DIAMETRO 50 MM</t>
  </si>
  <si>
    <t>CHAPA PERFILADA 3/16"</t>
  </si>
  <si>
    <t>BOTIJÃO DE GÁS P13 (VASILHAME + GÁS LIQUEFEITO)</t>
  </si>
  <si>
    <t>H125</t>
  </si>
  <si>
    <t>BUCHA DE REDUÇÃO SOLDAVEL CURTA DIAM. 75 X 60 MM</t>
  </si>
  <si>
    <t>LONA PLASTICA PRETA</t>
  </si>
  <si>
    <t>GELADEIRA FROST FREE DE APROXIMADAMENTE 300L CONSUL,ELETROLUX OU EQUIVALENTE</t>
  </si>
  <si>
    <t>AÇO CA-60 - 4,2 MM</t>
  </si>
  <si>
    <t>H338</t>
  </si>
  <si>
    <t>CORPO CAIXA SIFONADA 250 X 172 X 50 MM</t>
  </si>
  <si>
    <t>SNP2446</t>
  </si>
  <si>
    <t>ELETRODUTO/DUTO PEAD FLEXIVEL PAREDE SIMPLES, CORRUGACAO HELICOIDAL, COR PRETA, SEM ROSCA, DE 2", CRC 680 N, PARA CABEAMENTO SUBTERRANEO (NBR 15715)</t>
  </si>
  <si>
    <t>MAT6580</t>
  </si>
  <si>
    <t xml:space="preserve">AMOREIRA </t>
  </si>
  <si>
    <t>H249</t>
  </si>
  <si>
    <t>TUBO SOLDAVEL PVC MARROM DIAM. 32 MM</t>
  </si>
  <si>
    <t>ROLO DE PAPEL HIGIÊNICO INDUSTRIAL DE 500M</t>
  </si>
  <si>
    <t xml:space="preserve">RL    </t>
  </si>
  <si>
    <t>SNP5632</t>
  </si>
  <si>
    <t>ESCAVADEIRA HIDRÁULICA SOBRE ESTEIRAS, CAÇAMBA 0,80 M3, PESO OPERACIONAL 17 T, POTENCIA BRUTA 111 HP - CHI DIURNO. AF_06/2014</t>
  </si>
  <si>
    <t xml:space="preserve">CHI   </t>
  </si>
  <si>
    <t>DISCO DE DESBASTE 7/8" PARA CONCRETO/FERRO (1/4" X 7")</t>
  </si>
  <si>
    <t>FERRO CHATO 1/4 X 1.1/4</t>
  </si>
  <si>
    <t>MAT6561</t>
  </si>
  <si>
    <t>TINTA ACRILICA FOSCA</t>
  </si>
  <si>
    <t>H168</t>
  </si>
  <si>
    <t>JOELHO 90 GRAUS SOLDAVEL DIAMETRO 60 MM</t>
  </si>
  <si>
    <t>PARAFUSO P/BUCHA S-10</t>
  </si>
  <si>
    <t>CADEADO SIMPLES EM LATÃO Nº 30</t>
  </si>
  <si>
    <t>SNP20151</t>
  </si>
  <si>
    <t>JOELHO, PVC SERIE R, 45 GRAUS, DN 100 MM, PARA ESGOTO PREDIAL</t>
  </si>
  <si>
    <t>H336</t>
  </si>
  <si>
    <t>CORPO CAIXA SIFONADA 150 X 150 X 50 MM</t>
  </si>
  <si>
    <t>TELEVISÃO LED PLANA 32 POLEGADAS DA SAMSUNG, PHILCO OU EQUIVALENTE</t>
  </si>
  <si>
    <t>SNP20157</t>
  </si>
  <si>
    <t>JOELHO, PVC SERIE R, 90 GRAUS, DN 100 MM, PARA ESGOTO PREDIAL</t>
  </si>
  <si>
    <t>SNP43132</t>
  </si>
  <si>
    <t>ARAME RECOZIDO 16 BWG, D = 1,65 MM (0,016 KG/M) OU 18 BWG, D = 1,25 MM (0,01 KG/M)</t>
  </si>
  <si>
    <t>ARAME GALVANIZADO Nº 12 BWG</t>
  </si>
  <si>
    <t>H266</t>
  </si>
  <si>
    <t>REGISTRO DE PRESSAO C/CANOPLA CROMADO 1/2"</t>
  </si>
  <si>
    <t>SNP6193</t>
  </si>
  <si>
    <t>TABUA NAO APARELHADA *2,5 X 20* CM, EM MACARANDUBA/MASSARANDUBA, ANGELIM OU EQUIVALENTE DA REGIAO - BRUTA</t>
  </si>
  <si>
    <t>CALHA DE SOBREPOR PARA 2 LAMPADAS TUBULARES 120 CM 15/20 W</t>
  </si>
  <si>
    <t>MAT6552</t>
  </si>
  <si>
    <t>TE DE REDUCAO 90 PVC ROSCAVEL 2" x 1 1/2"</t>
  </si>
  <si>
    <t>SOQUETE ANTIVIBRATORIO PARA LAMPADA TUBULAR</t>
  </si>
  <si>
    <t>DILUENTE NR 938 SUMARE/ DILUENTE NR410 RENNER  OU EQUIVALENTE</t>
  </si>
  <si>
    <t>TAMPA PLÁSTICA PARA POSTE DE GRADIL METÁLICO</t>
  </si>
  <si>
    <t>BUCHA DE NYLON S-10</t>
  </si>
  <si>
    <t>SNP299</t>
  </si>
  <si>
    <t>ANEL BORRACHA, DN 100 MM, PARA TUBO SERIE REFORCADA ESGOTO PREDIAL</t>
  </si>
  <si>
    <t>COMPENSADO PLASTIFICADO 17 MM 2,20X1,10 M</t>
  </si>
  <si>
    <t>H606</t>
  </si>
  <si>
    <t>TAMPA CEGA REDONDA BRANCA PVC 250 MM</t>
  </si>
  <si>
    <t>H215</t>
  </si>
  <si>
    <t>SOLUCAO LIMPADORA 200 CM3 (FRASCO PLASTICO)</t>
  </si>
  <si>
    <t>MOB0001</t>
  </si>
  <si>
    <t>TÉCNICO EM EDIFICAÇÕES</t>
  </si>
  <si>
    <t>SNP20144</t>
  </si>
  <si>
    <t>JUNCAO SIMPLES, PVC SERIE R, DN 100 X 100 MM, PARA ESGOTO PREDIAL</t>
  </si>
  <si>
    <t>H145</t>
  </si>
  <si>
    <t>CHUVEIRO ELETRICO EM PVC (3 TEMPERATURAS)</t>
  </si>
  <si>
    <t>H111</t>
  </si>
  <si>
    <t>ADESIVO PLASTICO - BISNAGA 75 G</t>
  </si>
  <si>
    <t>H522</t>
  </si>
  <si>
    <t>TE DE REDUCAO 90 GRAUS SOLDAVEL 75X50 MM</t>
  </si>
  <si>
    <t>SIRENE ELETROMECANICA METALICA ALCANCE 500 M</t>
  </si>
  <si>
    <t>TOMADA HEXAGONAL 2P + T - 20A - 250V (SUPORTE+MÓDULO+ESPELHO)</t>
  </si>
  <si>
    <t>TINTA LATEX ACRILICA - SEMI BRILHO</t>
  </si>
  <si>
    <t>H212</t>
  </si>
  <si>
    <t>SIFAO METALICO P/PIA 1.1/2X2"</t>
  </si>
  <si>
    <t>FOGÃO A GÁS DE 6 BOCAS, ESMALTEC, DAKO, CONTINENTAL OU EQUIVALENTE</t>
  </si>
  <si>
    <t>CHAPA DE AÇO DOBRADA Nº 13 (2,25 MM)</t>
  </si>
  <si>
    <t>CORRENTE EM AÇO GALVANIZADO COM ELO CURTO DIAMETRO 4 MM</t>
  </si>
  <si>
    <t>ADUBO MINERAL NPK 10/10/10</t>
  </si>
  <si>
    <t>LÂMPADA TUBULAR LED, BASE G13, BIVOLT 8/10 W, 900 A 1000 LUMENS, LUZ BRANCA</t>
  </si>
  <si>
    <t>CALHA DE SOBREPOR PARA 2 LAMPADAS TUBULARES 60 CM 8/10 W</t>
  </si>
  <si>
    <t>CHAPA DE AÇO 1/4"</t>
  </si>
  <si>
    <t>LIXA PARA PAREDE Nº 100</t>
  </si>
  <si>
    <t>ARGAMASSA IMPERMEABILIZANTE SEMI-FLEXÍVEL BICOMPONENTE (VIAPLUS 1000/SIKA TOP 107 OU EQUIVALENTE)</t>
  </si>
  <si>
    <t>H581</t>
  </si>
  <si>
    <t>PIA MARMORE/GRANITO SINTÉTICO 1,00 X 0,54 M (DIMENSÕES APROXIMADAS)</t>
  </si>
  <si>
    <t>LIXA PARA MADEIRA Nº 240</t>
  </si>
  <si>
    <t>H585</t>
  </si>
  <si>
    <t>CAIXA DE DESCARGA (PVC) 9 LITROS</t>
  </si>
  <si>
    <t>CM 32</t>
  </si>
  <si>
    <t>Muda de Cajueiro</t>
  </si>
  <si>
    <t>H587</t>
  </si>
  <si>
    <t xml:space="preserve">ASSENTO SIMPLES EM POLIPROPILENO PARA VASO SANITÁRIO  </t>
  </si>
  <si>
    <t>H167</t>
  </si>
  <si>
    <t>JOELHO 90 GRAUS SOLDAVEL DIAMETRO 50 MM</t>
  </si>
  <si>
    <t>H108</t>
  </si>
  <si>
    <t>ADAPTADOR SOLDÁVEL LONGO COM FLANGES LIVRES PARA CAIXA D'ÁGUA 32X1"</t>
  </si>
  <si>
    <t>FERRO CHATO 1/4" X 2"</t>
  </si>
  <si>
    <t>H119</t>
  </si>
  <si>
    <t>BUCHA DE REDUÇÃO SOLDAVEL LONGA 60 X 25 MM</t>
  </si>
  <si>
    <t>H285</t>
  </si>
  <si>
    <t>TUBO SOLDAVEL PARA ESGOTO DIAMETRO 40 MM</t>
  </si>
  <si>
    <t>H232</t>
  </si>
  <si>
    <t xml:space="preserve">TE DE REDUCAO 90 GRAUS SOLDAVEL 50 X 32 MM </t>
  </si>
  <si>
    <t>SNP5678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</si>
  <si>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</si>
  <si>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H440</t>
  </si>
  <si>
    <t>TORNEIRA DE BOIA DIAMETRO 3/4" (20 MM)</t>
  </si>
  <si>
    <t>AÇO CA-25</t>
  </si>
  <si>
    <t>H238</t>
  </si>
  <si>
    <t xml:space="preserve">TORNEIRA DE PAREDE PARA PIA OU BEBEDOURO DIÂMETRO 1/2" E 3/4" </t>
  </si>
  <si>
    <t>H241</t>
  </si>
  <si>
    <t>TUBO DE LIGACAO PVC CROMADO DE 1.1/2"</t>
  </si>
  <si>
    <t>ABRAÇADEIRA METALICA TIPO "D" DIÂMETRO 3/4"</t>
  </si>
  <si>
    <t>MAT5877</t>
  </si>
  <si>
    <t>PAINEIRA ROSA (CEIBA SPECIOSA)</t>
  </si>
  <si>
    <t>H117</t>
  </si>
  <si>
    <t>BRAÇO METÁLICO PARA CHUVEIRO 30 CM</t>
  </si>
  <si>
    <t>SNP5679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</si>
  <si>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</si>
  <si>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INTERRUPTOR SIMPLES (1 SECAO) - (SUPORTE+MÓDULO+ESPELHO)</t>
  </si>
  <si>
    <t>SNP20078</t>
  </si>
  <si>
    <t>PASTA LUBRIFICANTE PARA TUBOS E CONEXOES COM JUNTA ELASTICA, EMBALAGEM DE *400* GR (USO EM PVC, ACO, POLIETILENO E OUTROS)</t>
  </si>
  <si>
    <t>H158</t>
  </si>
  <si>
    <t>JOELHO 90 GRAUS SOLD.C/BUCHA LATAO DIAM. 25 X 3/4"</t>
  </si>
  <si>
    <t>QUADRO DE DISTRIBUICAO DE EMBUTIR EM PVC SB-12E</t>
  </si>
  <si>
    <t>H401</t>
  </si>
  <si>
    <t>PORTA GRELHA QUADRADO BRANCO DIAM. 150 mm (ESGOTO)</t>
  </si>
  <si>
    <t>PREGO 19x27</t>
  </si>
  <si>
    <t>H164</t>
  </si>
  <si>
    <t>JOELHO 90 GRAUS SOLDAVEL DIAMETRO 25 MM</t>
  </si>
  <si>
    <t>H350</t>
  </si>
  <si>
    <t>CURVA 45° DIAMETRO 40 MM (ESGOTO)</t>
  </si>
  <si>
    <t>DOBRADIÇA DE PRESSÃO PARA ARMÁRIO DE MADEIRA</t>
  </si>
  <si>
    <t>H268</t>
  </si>
  <si>
    <t>BUCHA DE REDUÇÃO SOLDAVEL LONGA 60 X 32 MM</t>
  </si>
  <si>
    <t>DISJUNTOR MONOPOLAR DE 10 A 32-A</t>
  </si>
  <si>
    <t>PARAFUSO 8x110 MM</t>
  </si>
  <si>
    <t>CAIXA METALICA RETANGULAR 4"X2"X2"</t>
  </si>
  <si>
    <t>POLIMENTO DE PISO GRANITINA/CONCRETO/ASSOALHO (COM POLITRIZ) - COMP. AUXILIAR**</t>
  </si>
  <si>
    <t>H177</t>
  </si>
  <si>
    <t>LAVATÓRIO MÉDIO SEM COLUNA - MEDIDAS APROXIMADAS 360X460X180 MM (C x L x A)</t>
  </si>
  <si>
    <t>GASOLINA</t>
  </si>
  <si>
    <t>CAIXA DE PASSAGEM METALICA OCTOGONAL FUNDO MOVEL SIMPLES 2"</t>
  </si>
  <si>
    <t>ARAME GALVANIZADO Nº 14 BWG</t>
  </si>
  <si>
    <t>H377</t>
  </si>
  <si>
    <t>JOELHO 90 GRAUS DIAMETRO 100 mm (ESGOTO)</t>
  </si>
  <si>
    <t>H132</t>
  </si>
  <si>
    <t>BUCHA DE REDUÇÃO SOLDAVEL LONGA 60 X 50 MM</t>
  </si>
  <si>
    <t>SUPORTE DISPENSER - PARA SABONETE OU ÁLCOOL</t>
  </si>
  <si>
    <t>H252</t>
  </si>
  <si>
    <t>CURVA 90 GRAUS SOLDAVEL DIAMETRO 50 MM</t>
  </si>
  <si>
    <t>H258</t>
  </si>
  <si>
    <t>VALVULA 1" PARA MICTORIO TIPO COCHO (PVC)</t>
  </si>
  <si>
    <t>H239</t>
  </si>
  <si>
    <t>TUBO DE DESCIDA PARA CAIXA DE DESCARGA (LONGO 1.1/4")</t>
  </si>
  <si>
    <t>H129</t>
  </si>
  <si>
    <t>BUCHA DE REDUÇÃO SOLDAVEL LONGA 50 X 25 MM</t>
  </si>
  <si>
    <t>H165</t>
  </si>
  <si>
    <t>JOELHO 90 GRAUS SOLDAVEL DIAMETRO 32 MM</t>
  </si>
  <si>
    <t>PORCA P/PARAFUSO 3/8"</t>
  </si>
  <si>
    <t>H224</t>
  </si>
  <si>
    <t>TE 90 GRAUS SOLDAVEL DIAMETRO 50 MM</t>
  </si>
  <si>
    <t>ARRUELA PARA PARAFUSO 3/8"</t>
  </si>
  <si>
    <t>H283</t>
  </si>
  <si>
    <t>TUBO SOLDAVEL PARA ESGOTO DIAMETRO 75 MM</t>
  </si>
  <si>
    <t>H124</t>
  </si>
  <si>
    <t>BUCHA DE REDUÇÃO SOLDAVEL CURTA DIAM. 60 X 50 MM</t>
  </si>
  <si>
    <t>H237</t>
  </si>
  <si>
    <t>TORNEIRA DE MESA PARA LAVATORIO DIAMETRO 1/2"</t>
  </si>
  <si>
    <t>ZARCAO/CROMATO DE ZINCO</t>
  </si>
  <si>
    <t>H181</t>
  </si>
  <si>
    <t>ANEL DE VEDAÇÃO PARA VASO SANITÁRIO</t>
  </si>
  <si>
    <t>H363</t>
  </si>
  <si>
    <t>GRELHA QUADRADO BRANCA 150 MM - (ESGOTO)</t>
  </si>
  <si>
    <t>H262</t>
  </si>
  <si>
    <t>VALVULA PARA PIA TIPO AMERICANA DIAMETRO 3.1/2" (METALICA)</t>
  </si>
  <si>
    <t>CHAPA GALVANIZADA Nº 26</t>
  </si>
  <si>
    <t>H381</t>
  </si>
  <si>
    <t>JOELHO 45 GRAUS DIAMETRO 50 mm (ESGOTO)</t>
  </si>
  <si>
    <t xml:space="preserve">SUPORTE PARA ROLO DE PAPEL HIGIÊNICO 300 A 600M EM ABS </t>
  </si>
  <si>
    <t>TINTA EPOXI COM CATALISADOR</t>
  </si>
  <si>
    <t>H689</t>
  </si>
  <si>
    <t>FITA VEDAROSCA 18 MM</t>
  </si>
  <si>
    <t>H272</t>
  </si>
  <si>
    <t>UNIAO SOLDAVEL DIAMETRO 32 MM</t>
  </si>
  <si>
    <t>DISPENSER PARA PAPEL TOALHA INTERFOLHA</t>
  </si>
  <si>
    <t>CHAPA DE EMENDA PARA MADEIRAMENTO</t>
  </si>
  <si>
    <t>H379</t>
  </si>
  <si>
    <t>JOELHO 45 GRAUS DIAMETRO 100 mm  - (ESGOTO)</t>
  </si>
  <si>
    <t>H390</t>
  </si>
  <si>
    <t>LUVA SIMPLES DIAMETRO 50 mm (ESGOTO)</t>
  </si>
  <si>
    <t>H250</t>
  </si>
  <si>
    <t>CURVA 90 GRAUS SOLDAVEL DIAMETRO 32 MM</t>
  </si>
  <si>
    <t>H229</t>
  </si>
  <si>
    <t>TE DE REDUCAO 90 GRAUS SOLDAVEL 32 X 25 MM</t>
  </si>
  <si>
    <t>H221</t>
  </si>
  <si>
    <t>TE 90 GRAUS SOLDAVEL DIAMETRO 25 MM</t>
  </si>
  <si>
    <t>PRIMER SUPER-GALVITE</t>
  </si>
  <si>
    <t>SNP38383</t>
  </si>
  <si>
    <t>LIXA D'AGUA EM FOLHA, COR PRETA, GRAO 100</t>
  </si>
  <si>
    <t>H118</t>
  </si>
  <si>
    <t>BUCHA DE REDUÇÃO SOLDAVEL LONGA 50 X 32 MM</t>
  </si>
  <si>
    <t>FITA ISOLANTE, ROLO DE 5,00 M</t>
  </si>
  <si>
    <t>MAT0040</t>
  </si>
  <si>
    <t>DIGITALIZAÇÃO DE DOCUMENTOS (TIPO DE FORMATO:A1)</t>
  </si>
  <si>
    <t xml:space="preserve">PORTA COPOS DESCARTÁVEIS PARA COPOS DE 300ML </t>
  </si>
  <si>
    <t>H392</t>
  </si>
  <si>
    <t>LUVA SIMPLES DIAMETRO 100 mm - (ESGOTO)</t>
  </si>
  <si>
    <t>H265</t>
  </si>
  <si>
    <t>PARAFUSO DE FIXACAO PARA LAVATORIO COM BUCHA PLASTICA 8 MM</t>
  </si>
  <si>
    <t xml:space="preserve">PR    </t>
  </si>
  <si>
    <t>H134</t>
  </si>
  <si>
    <t>BUCHA DE REDUÇÃO SOLDAVEL CURTA 32 X 25 MM</t>
  </si>
  <si>
    <t>APLICADOR DE EPOXI</t>
  </si>
  <si>
    <t>COMPRESSOR DE 1,5HP-70L-140LB COM PISTOLA DE RESERVATÓRIO SUPERIOR E MANGUEIRA (MANUTENÇÃO E DEPRECIAÇÃO DO EQUIPAMENTO) - PREÇO DO EQUIPAMENTO NOVO DIVIDIDO POR 1.000</t>
  </si>
  <si>
    <t>FERRO CHATO 1/2" X 4"</t>
  </si>
  <si>
    <t>H325</t>
  </si>
  <si>
    <t>CURVA 90 GRAUS SOLDAVEL DIAMETRO 25 MM</t>
  </si>
  <si>
    <t>H631</t>
  </si>
  <si>
    <t>TUBO DE DESPEJO PARA VÁLVULA (PIA/TANQUE)</t>
  </si>
  <si>
    <t>COMPACTADOR DE PLACA VIBRATÓRIA A GASOLINA POTÊNCIA 3HP</t>
  </si>
  <si>
    <t>H539</t>
  </si>
  <si>
    <t>SIFAO FLEXIVEL UNIVERSAL (SANFONADO) EM PVC PARA LAVATORIO</t>
  </si>
  <si>
    <t>INTERRUPTOR PARALELO DUPLO (2 SECOES) - (SUPORTE+MÓDULOS+ESPELHO)</t>
  </si>
  <si>
    <t>MAT0041</t>
  </si>
  <si>
    <t>PLOTAGEM (TIPO DE PAPEL: SULFITE, GRAMATURA: 90GR/CM2, TIPO DE FORMATO: A1)</t>
  </si>
  <si>
    <t>H102</t>
  </si>
  <si>
    <t>ADAPTADOR SOLDÁVEL CURTO COM BOLSA E ROSCA PARA REGISTRO 32X1"</t>
  </si>
  <si>
    <t>PREGO 17 X 21</t>
  </si>
  <si>
    <t>H261</t>
  </si>
  <si>
    <t>VALVULA PARA LAVATORIO PVC 1"</t>
  </si>
  <si>
    <t>INTERRUPTOR INTERMEDIARIO (FOUR-WAY) - (SUPORTE+MÓDULOS+ESPELHO)</t>
  </si>
  <si>
    <t>CHAPA PERFILADA Nº 18</t>
  </si>
  <si>
    <t>CHAPA PERFILADA Nº 14</t>
  </si>
  <si>
    <t>BUCHA DE NYLON COM PARAFUSO - S6</t>
  </si>
  <si>
    <t>CALCÁRIO</t>
  </si>
  <si>
    <t>H178</t>
  </si>
  <si>
    <t>LIGACAO FLEXIVEL (ENGATE) PVC 1/2"</t>
  </si>
  <si>
    <t>H311</t>
  </si>
  <si>
    <t>LUVA SOLDAVEL COM ROSCA 25 X 3/4"</t>
  </si>
  <si>
    <t>TOMADA HEXAGONAL 2P + T - 10A - 250V (SUPORTE+MÓDULO+ESPELHO)</t>
  </si>
  <si>
    <t>MESA VIBRATÓRIA DE 2X1M, MOTOR DE 1,5CV 2 POLOS COM 3.500 RPM, COM REGULAGEM DA VIBRAÇÃO. (MANUTENÇÃO E DEPRECIAÇÃO DO EQUIPAMENTO) - PREÇO DO EQUIPAMENTO NOVO DIVIDIDO POR 1000</t>
  </si>
  <si>
    <t>FITA ISOLANTE, ROLO DE 20,00 M</t>
  </si>
  <si>
    <t>CALHEIRO</t>
  </si>
  <si>
    <t>SNP53786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</si>
  <si>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</si>
  <si>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>SNP5664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</si>
  <si>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</si>
  <si>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>SNP88858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</si>
  <si>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</si>
  <si>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>SNP88857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</si>
  <si>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</si>
  <si>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>SNP88294</t>
  </si>
  <si>
    <t>OPERADOR DE ESCAVADEIRA COM ENCARGOS COMPLEMENTARES</t>
  </si>
  <si>
    <t>SNP5630</t>
  </si>
  <si>
    <t>ESCAVADEIRA HIDRÁULICA SOBRE ESTEIRAS, CAÇAMBA 0,80 M3, PESO OPERACIONAL 17 T, POTENCIA BRUTA 111 HP - MATERIAIS NA OPERAÇÃO. AF_06/2014</t>
  </si>
  <si>
    <t>SNP5629</t>
  </si>
  <si>
    <t>ESCAVADEIRA HIDRÁULICA SOBRE ESTEIRAS, CAÇAMBA 0,80 M3, PESO OPERACIONAL 17 T, POTENCIA BRUTA 111 HP - MANUTENÇÃO. AF_06/2014</t>
  </si>
  <si>
    <t>SNP5628</t>
  </si>
  <si>
    <t>ESCAVADEIRA HIDRÁULICA SOBRE ESTEIRAS, CAÇAMBA 0,80 M3, PESO OPERACIONAL 17 T, POTENCIA BRUTA 111 HP - JUROS. AF_06/2014</t>
  </si>
  <si>
    <t>SNP5627</t>
  </si>
  <si>
    <t>ESCAVADEIRA HIDRÁULICA SOBRE ESTEIRAS, CAÇAMBA 0,80 M3, PESO OPERACIONAL 17 T, POTENCIA BRUTA 111 HP - DEPRECIAÇÃO. AF_06/2014</t>
  </si>
  <si>
    <t>SNP95357</t>
  </si>
  <si>
    <t>CURSO DE CAPACITAÇÃO PARA OPERADOR DE ESCAVADEIRA (ENCARGOS COMPLEMENTARES) - HORISTA</t>
  </si>
  <si>
    <t>Total do Orçamento:</t>
  </si>
  <si>
    <t>SCO - Sistema de Custos e Orçamentos</t>
  </si>
  <si>
    <t>TELHA GALVANIZADA ONDULADA 0,50 MM</t>
  </si>
  <si>
    <t>ESTRUTURA METALICA MR250 / ASTM A36  - COTAÇÃO (FABRICAÇÃO E MONTAGEM)</t>
  </si>
  <si>
    <t>PORTA DE ABRIR EM ALUMÍNIO COM ACABAMENTO EM PINTURA ELETROSTÁTICA BRANCA - 01 FOLHA EM VENEZIANA</t>
  </si>
  <si>
    <t>SNP39520</t>
  </si>
  <si>
    <t>TELHA TERMOISOLANTE REVESTIDA EM ACO GALVANIZADO, FACE SUPERIOR EM TELHA TRAPEZOIDAL E FACE INFERIOR EM CHAPA PLANA (SEM ACESSORIOS DE FIXACAO), REVESTIMENTO COM ESPESSURA DE 0,50 MM COM PRE-PINTURA NAS DUAS FACES, NUCLEO EM POLIESTIRENO (EPS) DE 30 MM</t>
  </si>
  <si>
    <t>MAT5497</t>
  </si>
  <si>
    <t>PORCELANATO GAUDE QUEBECDARK GREY 61X61CM ACETINADO</t>
  </si>
  <si>
    <t>ELEMENTO VAZADO DE CONCRETO - TIPO TACO CHINÊS</t>
  </si>
  <si>
    <t>MAT2744</t>
  </si>
  <si>
    <t>LUMINÁRIA LED INDUSTRIAL DE 200W PARA ILUMINAÇÃO DE QUADRA ESPORTIVA, TEMPERATURA DE COR 6500K, USO INTERNO OU EXTERNO, À PROVA DE CORROSÃO, TENSÃO 110-277V, IP65, IRC80, VIDA ÚTIL &gt; 30.000  HORAS, FATOR DE POTÊNCIA &gt;0,9, SUPORTE COM AJUSTE, MATERIAL EM ALUMÍNIO. REF. PHILIPS OU EQUIVALENTE.</t>
  </si>
  <si>
    <t>MAT5455</t>
  </si>
  <si>
    <t>BRISE PERMETAL BRP 17, AÇO CARBONO</t>
  </si>
  <si>
    <t>TELHA DE AÇO COM PINTURA ELETROSTÁTICA 0,5MM DA PERFILOR OU EQUIVALENTE</t>
  </si>
  <si>
    <t>CABO DE COBRE NU 50 MM2</t>
  </si>
  <si>
    <t>TINTA ADMIRAL ESMALTE SUMARE / REKOMAR FBR RENNER - (AMARELO/AZUL/VERDE) OU EQUIVALENTE</t>
  </si>
  <si>
    <t>GRANITO POLIDO PARA BANCADA 2 CM</t>
  </si>
  <si>
    <t xml:space="preserve">ELETRODUTO EM AÇO GALVANIZADO A FOGO DIÂMETRO 1" - PESADO </t>
  </si>
  <si>
    <t>AZULEJISTA</t>
  </si>
  <si>
    <t>CABO FLEXÍVEL PVC (70° C), 0,6/1 KV, SINTENAX 25 MM2</t>
  </si>
  <si>
    <t>MAT5445</t>
  </si>
  <si>
    <t>TABELA DE BASQUETE EM ACRÍLICO 1,80 X 1,20 M C/ ARO RETRÁTIL E REDE (PAR)</t>
  </si>
  <si>
    <t xml:space="preserve">CJ    </t>
  </si>
  <si>
    <t>SNP39621</t>
  </si>
  <si>
    <t>BARRA ANTIPANICO DUPLA, CEGA EM LADO OPOSTO, COR CINZA</t>
  </si>
  <si>
    <t xml:space="preserve">PAR   </t>
  </si>
  <si>
    <t>REDE DE PROTECAO FIO 2MM MALHA 5X5MM COM GANCHO E BUCHA S8 (INCLUSO INSTALAÇÃO)</t>
  </si>
  <si>
    <t xml:space="preserve">PISO DE BORRACHA COLORIDO MODELO TÁTIL ( ALERTA OU DIRECIONAL) </t>
  </si>
  <si>
    <t>PINO RETO COM PORCA (5X16 300 MM)</t>
  </si>
  <si>
    <t>MAT5764</t>
  </si>
  <si>
    <t>ESQUADRIA BASCULANTE ALUMINÍO BRANCO</t>
  </si>
  <si>
    <t>MONTADOR DE ESTRUTURA METALICA</t>
  </si>
  <si>
    <t>TELA ARTISTICA # 3 CM FIO 14</t>
  </si>
  <si>
    <t>SNP36205</t>
  </si>
  <si>
    <t>BARRA DE APOIO RETA, EM ACO INOX POLIDO, COMPRIMENTO 70CM, DIAMETRO MINIMO 3 CM</t>
  </si>
  <si>
    <t xml:space="preserve">ELETRODUTO EM AÇO GALVANIZADO A FOGO DIÂMETRO 2" - PESADO </t>
  </si>
  <si>
    <t>ANDAIME METALICO (ALUGUEL)</t>
  </si>
  <si>
    <t xml:space="preserve">mxmes </t>
  </si>
  <si>
    <t>SNP11186</t>
  </si>
  <si>
    <t>ESPELHO CRISTAL E = 4 MM</t>
  </si>
  <si>
    <t>H664</t>
  </si>
  <si>
    <t>VÁLVULA DE DESCARGA DUPLO ACIONAMENTO HIDRA/DOCOL ( BASE E ACABAMENTO CROMADO ANTIVANDALISMO)</t>
  </si>
  <si>
    <t>SNP25398</t>
  </si>
  <si>
    <t>CONJUNTO PARA FUTSAL COM PAR DE TRAVES OFICIAIS DE 3,00 X 2,00 M EM TUBO DE ACO GALVANIZADO 3" COM REQUADROS EM TUBO DE 1", PINTURA EM PRIMER COM TINTA ESMALTE SINTETICO E REDES DE POLIETILENO FIO 4 MM</t>
  </si>
  <si>
    <t>MAT6068</t>
  </si>
  <si>
    <t>CIMENTO QUEIMADO (SUVINIL OU EQUIVALENTE)</t>
  </si>
  <si>
    <t>VIDRO MINI BOREAL - CORTADO E COLOCADO</t>
  </si>
  <si>
    <t>H213</t>
  </si>
  <si>
    <t>SIFAO PARA LAVATORIO DIAMETRO 1 X 1.1/2" METALICO</t>
  </si>
  <si>
    <t>SERRALHEIRO</t>
  </si>
  <si>
    <t>CABO FLEXÍVEL, PVC (70° C), 450/750 V, 2,5 MM2</t>
  </si>
  <si>
    <t>SNP4351</t>
  </si>
  <si>
    <t>PARAFUSO NIQUELADO 3 1/2" COM ACABAMENTO CROMADO PARA FIXAR PECA SANITARIA, INCLUI PORCA CEGA, ARRUELA E BUCHA DE NYLON TAMANHO S-8</t>
  </si>
  <si>
    <t>SNP36207</t>
  </si>
  <si>
    <t>BARRA DE APOIO EM "L", EM ACO INOX POLIDO 70 X 70 CM, DIAMETRO MINIMO 3 CM</t>
  </si>
  <si>
    <t>TELHA DE FIBERGLASS 1,5 MM C/ VÉU PROTEÇÃO</t>
  </si>
  <si>
    <t xml:space="preserve">ELETRODUTO EM AÇO GALVANIZADO A FOGO DIÂMETRO 1 1/2" - PESADO </t>
  </si>
  <si>
    <t>H185</t>
  </si>
  <si>
    <t>MICTORIO DE LOUCA SIFONADO</t>
  </si>
  <si>
    <t>H709</t>
  </si>
  <si>
    <t>TORNEIRA DE MESA COM FECHAMENTO AUTOMÁTICO TEMPORIZADO PARA LAVATÓRIO DIÂMETRO DE 1/2"</t>
  </si>
  <si>
    <t>H711</t>
  </si>
  <si>
    <t>VASO SANITÁRIO PARA PcD SEM ABERTURA FRONTAL</t>
  </si>
  <si>
    <t>SNP36215</t>
  </si>
  <si>
    <t>BANCO ARTICULADO PARA BANHO, EM ACO INOX POLIDO, 70* CM X 45* CM</t>
  </si>
  <si>
    <t>H586</t>
  </si>
  <si>
    <t>ASSENTO EM POLIPROPILENO E INJETADO DE ALTA DURABILIDADE COM SISTEMA DE FECHAMENTO SUAVE (TIPO SLOW CLOSE OU EQUIVALENTE) PARA VASO SANITÁRIO</t>
  </si>
  <si>
    <t>SNP12759</t>
  </si>
  <si>
    <t>CHAPA ACO INOX AISI 304 NUMERO 9 (E = 4 MM), ACABAMENTO NUMERO 1 (LAMINADO A QUENTE, FOSCO)</t>
  </si>
  <si>
    <t>CERA LÍQUIDA INCOLOR  (D = 0,95 KG/L)</t>
  </si>
  <si>
    <t>HASTE COPPERWELD  5/8" X 3,00 M COM CONECTOR</t>
  </si>
  <si>
    <t>H572</t>
  </si>
  <si>
    <t>VÁLVULA DE DESCARGA PARA MICTÓRIO DIÂMETRO 1/2" FECHAMENTO AUTOMÁTICO TEMPORIZADO</t>
  </si>
  <si>
    <t>ARGAMASSA DE CIMENTO COLA FLEXIVEL (EXTERIOR) - ACIII</t>
  </si>
  <si>
    <t>SNP25399</t>
  </si>
  <si>
    <t>CONJUNTO PARA QUADRA DE VOLEI COM POSTES EM TUBO DE ACO GALVANIZADO 3", H = *255* CM, PINTURA EM TINTA ESMALTE SINTETICO, REDE DE NYLON COM 2 MM, MALHA 10 X 10 CM E ANTENAS OFICIAIS EM FIBRA DE VIDRO</t>
  </si>
  <si>
    <t>SNP37401</t>
  </si>
  <si>
    <t>TOALHEIRO PLASTICO TIPO DISPENSER PARA PAPEL TOALHA INTERFOLHADO</t>
  </si>
  <si>
    <t>MAT5443</t>
  </si>
  <si>
    <t>ASSENTO DESPORTIVO ANATÔMICO COM ENCOSTO EM POLIPROPILENO, PROTEÇÃO CONTRA RAIOS UV, MEDINDO 44x44x37,5cm, MODELO X-ARQ, MARCA DESK OU SIMILAR  - FORNECIMENTO E INSTALAÇÃO</t>
  </si>
  <si>
    <t>GRANITO POLIDO PARA DIVISORIA CINZA 2 CM</t>
  </si>
  <si>
    <t>SNP41371</t>
  </si>
  <si>
    <t>BLOCO CONCRETO CELULAR AUTOCLAVADO 7,5 X 30 X 60 CM (E X A X C)</t>
  </si>
  <si>
    <t>MAT3031</t>
  </si>
  <si>
    <t>CHUMBADOR 9,525 MM - COMPRIMENTO 127 MM</t>
  </si>
  <si>
    <t>CABO FLEXÍVEL PVC (70° C), 0,6/1 KV, SINTENAX 35 MM2</t>
  </si>
  <si>
    <t>MAT6238</t>
  </si>
  <si>
    <t>QUADRO DE DISTRIBUIÇÃO DE EMBUTIR EM CHAPA DE AÇO, P/ATÉ 48 DISJUNTORES C/BARRAMENTO, PADRÃO DIN, CEMAR OU SIMILAR.</t>
  </si>
  <si>
    <t>H710</t>
  </si>
  <si>
    <t>VÁLVULA DE DESCARGA HIDRA/DOCOL (BASE E ACABAMENTO CROMADO ANTIVANDALISMO PARA PcD)</t>
  </si>
  <si>
    <t>MAT5547</t>
  </si>
  <si>
    <t>Portão em gradil Belgo Nyloford 3D, de correr, soldado em quadro de tubo galv. 2" com cantoneira 3/4", montantes em tubo galvanizado 4", inclusive ferrolho e rodízios</t>
  </si>
  <si>
    <t>VIGA DE ACO DUPLO "C" CH. 3,04 MM</t>
  </si>
  <si>
    <t>SELANTE ELASTICO REF.: SIKAFLEX-1A PLUS, VEDAFLEX OU EQUIVALENTE</t>
  </si>
  <si>
    <t xml:space="preserve">cm3   </t>
  </si>
  <si>
    <t>H148</t>
  </si>
  <si>
    <t xml:space="preserve">CUBA DE LOUÇA DE EMBUTIR OVAL MÉDIA </t>
  </si>
  <si>
    <t>MAT3084</t>
  </si>
  <si>
    <t>ALARME BANHEIRO PNE DEFICIENTE FÍSICO CONFORME NBR 9050 COM ACIONADOR</t>
  </si>
  <si>
    <t>SNP37400</t>
  </si>
  <si>
    <t>PAPELEIRA PLASTICA TIPO DISPENSER PARA PAPEL HIGIENICO ROLAO</t>
  </si>
  <si>
    <t>H706</t>
  </si>
  <si>
    <t>BARRA DE APOIO EM AÇO INOX - 80 CM COM PARAFUSOS E BUCHAS PARA FIXAÇÃO</t>
  </si>
  <si>
    <t>SNP1013</t>
  </si>
  <si>
    <t>CABO DE COBRE, FLEXIVEL, CLASSE 4 OU 5, ISOLACAO EM PVC/A, ANTICHAMA BWF-B, 1 CONDUTOR, 450/750 V, SECAO NOMINAL 1,5 MM2</t>
  </si>
  <si>
    <t>SNP41474</t>
  </si>
  <si>
    <t>CAIXA DE INSPECAO PARA ATERRAMENTO OU OUTRO USO, EM PVC, DN = 300 X *300* MM</t>
  </si>
  <si>
    <t xml:space="preserve">CHAPA VINCADA  Nº 18 TIPO BANDEJA  (CORTADA/DOBRADA) </t>
  </si>
  <si>
    <t>CHAPA GALVANIZADA 40 CM (Nº 26)</t>
  </si>
  <si>
    <t>MAT2736</t>
  </si>
  <si>
    <t>RALO LINEAR DE 70 CM COM GRELHA CINZA (TIGRE ou EQUIVALENTE)</t>
  </si>
  <si>
    <t>POLIMENTO DE PISO EM CONCRETO COM ALISADORA DE PISO COM HÉLICE (TIPO "BAMBOLÊ") - COMP. AUXILIAR**</t>
  </si>
  <si>
    <t>CUMEEIRA PARA TELHA GALVANIZADA ONDULADA 0,5MM</t>
  </si>
  <si>
    <t>MASSA CORRIDA ACRILICA</t>
  </si>
  <si>
    <t>CHAPA GALVANIZADA 60 CM (Nº 26)</t>
  </si>
  <si>
    <t>LUMINÁRIA PLAFON LED QUADRADO DE SOBREPOR, CORPO METÁLICO, POTÊNCIA MÍNIMA DE 18W, FLUXO LUMINOSO IGUAL OU SUPERIOR A 1200 LUMENS, TCC DE 4000K, IP20, VIDA ÚTIL MÍN.: 25.000 H, MEDIDAS APROXIMADAS DE 20x20 CM</t>
  </si>
  <si>
    <t>H175</t>
  </si>
  <si>
    <t>KIT DE FIXAÇÃO PARA MICTORIO DE LOUCA</t>
  </si>
  <si>
    <t>CABO FLEXÍVEL, PVC (70° C), 450/750 V, 6 MM2</t>
  </si>
  <si>
    <t>SNP38190</t>
  </si>
  <si>
    <t>DUCHA / CHUVEIRO METALICO, DE PAREDE, ARTICULAVEL, COM DESVIADOR E DUCHA MANUAL</t>
  </si>
  <si>
    <t>INTERRUPTOR DIFERENCIAL RESIDUAL (DR) BIPOLAR DE 25A-30MA</t>
  </si>
  <si>
    <t>SNP2571</t>
  </si>
  <si>
    <t>CONDULETE DE ALUMINIO TIPO LR, PARA ELETRODUTO ROSCAVEL DE 2", COM TAMPA CEGA</t>
  </si>
  <si>
    <t>SNP11758</t>
  </si>
  <si>
    <t>SABONETEIRA PLASTICA TIPO DISPENSER PARA SABONETE LIQUIDO COM RESERVATORIO 800 A 1500 ML</t>
  </si>
  <si>
    <t>DISJUNTOR TRIPOLAR DE 60 A 100-A</t>
  </si>
  <si>
    <t>MAT5487</t>
  </si>
  <si>
    <t>CONDULETE DE ALUMÍNIO, TIPO "C" OU "LB" OU "LL" OU "LR", DIÂMETRO DE SAÍDA 2" (50MM) C/TAMPA CEGA</t>
  </si>
  <si>
    <t>H714</t>
  </si>
  <si>
    <t xml:space="preserve">LAVATÓRIO DE CANTO SEM COLUNA </t>
  </si>
  <si>
    <t>MAT2754</t>
  </si>
  <si>
    <t>LUMINÁRIA DE EMERGÊNCIA EM LED, AUTÔNOMA, 2200 LUMENS, 2 FARÓIS, PELO MENOS 20 LEDS EM CADA FAROL, LED INDICATIVO DE FUNCIONAMENTO, AUTONOMIA MÍNIMA DE 2 HORAS, TENSÃO 110-220V, TEMPERATURA DE OPERAÇÃO DE 0 A 50°C, TEMPERATURA DE COR 6000K, POTÊNCIA MÍNIMA DE 20W, CORPO EM ABS, COM BOTÃO DE TESTE, COR BRANCA. REF. SEGURIMAX OU EQUIVALENTE.</t>
  </si>
  <si>
    <t>INTERRUPTOR DIFERENCIAL RESIDUAL (DR) BIPOLAR DE 40A-30mA</t>
  </si>
  <si>
    <t>H209</t>
  </si>
  <si>
    <t>REGISTRO DE PRESSAO C/CANOPLA DIAM. 3/4"</t>
  </si>
  <si>
    <t>MAT5488</t>
  </si>
  <si>
    <t>CONDULETE DE ALUMÍNIO, TIPO "T" OU "TB", DIÂMETRO DE SAÍDA 1.1/2" (40MM)</t>
  </si>
  <si>
    <t>CABO FLEXÍVEL EPR/XLPE (90°C), 0,6/1 KV, 35 MM2</t>
  </si>
  <si>
    <t xml:space="preserve">LAJE VOLTERRANA (CONVENCIONAL) PRE-MOLDADA COM EPS PARA FORRO  </t>
  </si>
  <si>
    <t>H705</t>
  </si>
  <si>
    <t>BARRA DE APOIO EM AÇO INOX - 40 CM COM PARAFUSOS E BUCHAS PARA FIXAÇÃO</t>
  </si>
  <si>
    <t>H179</t>
  </si>
  <si>
    <t>LIGACAO FLEXIVEL METÁLICO DIAMETRO 1/2" (ENGATE)</t>
  </si>
  <si>
    <t>MAT3038</t>
  </si>
  <si>
    <t xml:space="preserve">SUPORTE PARA CALHA </t>
  </si>
  <si>
    <t>CHAPA PERFILADA 5/16"</t>
  </si>
  <si>
    <t>FECHADURA PARA SANITARIO LIVRE/OCUPADO REF.: 819 IMAB /719 LAFONTE OU EQUIVALENTE</t>
  </si>
  <si>
    <t>INS.152</t>
  </si>
  <si>
    <t>CABO DE AÇO D = 8MM</t>
  </si>
  <si>
    <t>SNP1368</t>
  </si>
  <si>
    <t>CHUVEIRO COMUM EM PLASTICO BRANCO, COM CANO, 3 TEMPERATURAS, 5500 W (110/220 V)</t>
  </si>
  <si>
    <t>TINTA PVA LATEX</t>
  </si>
  <si>
    <t>CARTUCHO PARA SOLDA EXOTÉRMICA 115 G</t>
  </si>
  <si>
    <t>MAT5475</t>
  </si>
  <si>
    <t>CONDULETE DE ALUMINIO SILICIO, TIPO LB,DE 1/2", COM TAMPA</t>
  </si>
  <si>
    <t>H200</t>
  </si>
  <si>
    <t xml:space="preserve">REGISTRO DE GAVETA C/CANOPLA DIAM.3/4" </t>
  </si>
  <si>
    <t>MAT5480</t>
  </si>
  <si>
    <t>CONDULETE DE ALUMINIO TIPO LR, PARA ELETRODUTO ROSCAVEL DE 1 1/2", COM TAMPA CEGA</t>
  </si>
  <si>
    <t>MAT2727</t>
  </si>
  <si>
    <t>CUBA DE AÇO INOX ISIS 2C 34BL DE *72X40*CM OU EQUIVALENTE</t>
  </si>
  <si>
    <t>H725</t>
  </si>
  <si>
    <t>PLACA DE SINALIZAÇÃO EM ALUMÍNIO 35 X 25 CM - "PERIGO - GÁS INFLAMÁVEL - PROIBIDO FUMAR"</t>
  </si>
  <si>
    <t>BUCHA DE NYLON COM PARAFUSO 10 CM - S16</t>
  </si>
  <si>
    <t>SNP791</t>
  </si>
  <si>
    <t>BUCHA DE REDUCAO DE FERRO GALVANIZADO, COM ROSCA BSP, DE 1 1/2" X 1"</t>
  </si>
  <si>
    <t>MAT5490</t>
  </si>
  <si>
    <t>CONDULET EM LIGA DE ALUMÍNIO, COM TAMPA, ENTRADAS ROSCÁVEIS PARA ELETRODUTO DE 1", TIPO MÚLTIPLO C/TAMPA</t>
  </si>
  <si>
    <t>H205</t>
  </si>
  <si>
    <t>REGISTRO DE GAVETA BRUTO DIAMETRO 2"</t>
  </si>
  <si>
    <t>H196</t>
  </si>
  <si>
    <t>REGISTRO DE GAVETA C/CANOPLA DIAM. 1"</t>
  </si>
  <si>
    <t>H360</t>
  </si>
  <si>
    <t>GRELHA REDONDA ACO INOX ROTATIVO 150 MM (ESGOTO)</t>
  </si>
  <si>
    <t>H430</t>
  </si>
  <si>
    <t>TANQUE ACO INOX 304 0,7MM TAMANHO MÉDIO - MEDIDAS APROXIMADAS 50 X 40 X 22 CM (C X L X A)</t>
  </si>
  <si>
    <t>MAT5476</t>
  </si>
  <si>
    <t>CONDULETE DE ALUMINIO SILICIO, TIPO TB,DE 1", COM TAMPA</t>
  </si>
  <si>
    <t>ARGAMASSA DE REJUNTAMENTO</t>
  </si>
  <si>
    <t>SNP2570</t>
  </si>
  <si>
    <t>CONDULETE DE ALUMINIO TIPO LR, PARA ELETRODUTO ROSCAVEL DE 1", COM TAMPA CEGA</t>
  </si>
  <si>
    <t>DOBRADIÇA FERRO POLIDO 3.1/2 x 3" COM PARAFUSO</t>
  </si>
  <si>
    <t>H349</t>
  </si>
  <si>
    <t>CURVA 90 GRAUS CURTA DIAMETRO 100 mm (ESGOTO)</t>
  </si>
  <si>
    <t>SNP41380</t>
  </si>
  <si>
    <t>MASTRO TELESCOPICO DE 4 METROS (3 M X DN= 2" + 1 M X DN= 1 1/2")</t>
  </si>
  <si>
    <t>SNP771</t>
  </si>
  <si>
    <t>BUCHA DE REDUCAO DE FERRO GALVANIZADO, COM ROSCA BSP, DE 2" X 1"</t>
  </si>
  <si>
    <t>CABO DE ACO D=6,35 MM (CORDOALHA)</t>
  </si>
  <si>
    <t>H422</t>
  </si>
  <si>
    <t>TUBO LEVE PVC RIGIDO DIAM. 150 MM</t>
  </si>
  <si>
    <t>LUVA EM AÇO GALVANIZADO A FOGO DIAMETRO 2"</t>
  </si>
  <si>
    <t>H197</t>
  </si>
  <si>
    <t xml:space="preserve">REGISTRO DE GAVETA C/CANOPLA DIAM.1.1/2" </t>
  </si>
  <si>
    <t>DISPOSITIVO DE PROTEÇÃO CONTRA SURTOS(DPS) 275V DE 8 A 40KA</t>
  </si>
  <si>
    <t>LUVA EM AÇO GALVANIZADO A FOGO DIAMETRO 1"</t>
  </si>
  <si>
    <t>H337</t>
  </si>
  <si>
    <t>CORPO CAIXA SIFONADA 150 X 185 X 75 MM</t>
  </si>
  <si>
    <t>SNP2577</t>
  </si>
  <si>
    <t>CONDULETE DE ALUMINIO TIPO T, PARA ELETRODUTO ROSCAVEL DE 2", COM TAMPA CEGA</t>
  </si>
  <si>
    <t>ELETRODUTO DE PVC RIGIDO DIAMETRO 1"</t>
  </si>
  <si>
    <t>H236</t>
  </si>
  <si>
    <t>TORNEIRA DE PAREDE COM AREJADOR PARA TANQUE DIAM. 1/2" E 3/4"</t>
  </si>
  <si>
    <t>PORTA DE ACO (ENROLAR)</t>
  </si>
  <si>
    <t>MASSA CORRIDA PVA</t>
  </si>
  <si>
    <t>MAT2578</t>
  </si>
  <si>
    <t>CONECTOR DE MEDIÇÃO (CONECTOR MEDICAO/EMENDA 50MM2 2PF PRT901)</t>
  </si>
  <si>
    <t xml:space="preserve">CHAPA LISA Nº 18 TIPO BANDEJA  (CORTADA/DOBRADA) </t>
  </si>
  <si>
    <t>MAT2569</t>
  </si>
  <si>
    <t>CAIXA DE INSPEÇÃO EM PVC SUSPENSA COM BOCAL DIAMETRO 1"</t>
  </si>
  <si>
    <t>MAT5478</t>
  </si>
  <si>
    <t>CONDULETE DE ALUMÍNIO, TIPO "T" OU "TB", DIÂMETRO DE SAÍDA 2" (50MM), EXCLUSIVE INSTALAÇÃO, MÓDULO E PLACA (FORNECIMENTO)</t>
  </si>
  <si>
    <t>H207</t>
  </si>
  <si>
    <t>REGISTRO DE GAVETA BRUTO DIAMETRO 2.1/2"</t>
  </si>
  <si>
    <t>SNP788</t>
  </si>
  <si>
    <t>BUCHA DE REDUCAO DE FERRO GALVANIZADO, COM ROSCA BSP, DE 2" X 1 1/2"</t>
  </si>
  <si>
    <t>SNP2586</t>
  </si>
  <si>
    <t>CONDULETE DE ALUMINIO TIPO T, PARA ELETRODUTO ROSCAVEL DE 1", COM TAMPA CEGA</t>
  </si>
  <si>
    <t>PARAFUSO AUTO-ATARRAXANTE 1/4"X3/4"C/ARRUELA</t>
  </si>
  <si>
    <t>SNP000001</t>
  </si>
  <si>
    <t>ACETILENO (RECARGA DE GAS ACETILENO PARA CILINDRO DE CONJUNTO OXICORTE GRANDE) NAO INCLUI TROCA/MANUTENCAO DO CILINDRO</t>
  </si>
  <si>
    <t>LUMINÁRIA DE EMERGÊNCIA 30 LEDS</t>
  </si>
  <si>
    <t>SNP1062</t>
  </si>
  <si>
    <t>CAIXA INTERNA/EXTERNA DE MEDICAO PARA 1 MEDIDOR TRIFASICO, COM VISOR, EM CHAPA DE ACO 18 USG (PADRAO DA CONCESSIONARIA LOCAL)</t>
  </si>
  <si>
    <t>MAT2616</t>
  </si>
  <si>
    <t>PLACA DE SINALIZAÇÃO DE EMERGÊNCIA (TIPO:MENSAGEM ESCRITA["M"]|FORMATO: RETANGULAR|MATERIAL: PVC|ESPESSURA: 1MM)*VALORES REFERENCIAIS APROXIMADOS</t>
  </si>
  <si>
    <t>CABO FLEXÍVEL, PVC (70° C), 450/750 V, 4 MM2</t>
  </si>
  <si>
    <t>SNP000002</t>
  </si>
  <si>
    <t>OXIGENIO, RECARGA PARA CILINDRO DE CONJUNTO OXICORTE GRANDE</t>
  </si>
  <si>
    <t>COLA FÓRMICA (1L = 0,83KG)</t>
  </si>
  <si>
    <t>ROLDANA DE ACO 1 SULCO D=100 MM</t>
  </si>
  <si>
    <t>MAT2615</t>
  </si>
  <si>
    <t>PLACA DE SINALIZAÇÃO DE EMERGÊNCIA (TIPO: ORIENTAÇÃO E SALVAMENTO["S"]|FORMATO: RETANGULAR|MATERIAL: PVC|ESPESSURA: 1MM)*VALORES REFERENCIAIS APROXIMADOS</t>
  </si>
  <si>
    <t>H147</t>
  </si>
  <si>
    <t>CONJUNTO DE FIXAÇÃO COM BUCHA PLÁSTICA 10MM PARA VASO SANITÁRIO</t>
  </si>
  <si>
    <t>ABRAÇADEIRA METÁLICA TIPO "D" DIÂMETRO 1"</t>
  </si>
  <si>
    <t>H300</t>
  </si>
  <si>
    <t>TE 90 GRAUS SOLDAVEL COM BUCHA DE LATÃO NA BOLSA CENTRAL 25 X 25 X 1/2"</t>
  </si>
  <si>
    <t>MAT5461</t>
  </si>
  <si>
    <t xml:space="preserve">CONDULET DE ALUMÍNIO ROSCÁVEL TIPO "LL" Ø 1" </t>
  </si>
  <si>
    <t>MAT2582</t>
  </si>
  <si>
    <t>CONJUNTO DE ESTAIS TUBULARES TIPO RIGIDO 1 METRO PARA MASTRO 2"</t>
  </si>
  <si>
    <t>H703</t>
  </si>
  <si>
    <t>SIFÃO METÁLICO PARA TANQUE DE 1 1/4" X 1 1/2"</t>
  </si>
  <si>
    <t>PERFIL "L" SIMPLES ESTRUTURAL (CANTONEIRA DOBRADA) 40X40 MM E = 2,65 MM</t>
  </si>
  <si>
    <t>MAT5482</t>
  </si>
  <si>
    <t>Condulete tipo "LB" de 1 1/2" em alumínio fundido a prova de tempo,</t>
  </si>
  <si>
    <t>MAT5491</t>
  </si>
  <si>
    <t xml:space="preserve">CONDULET EM LIGA DE ALUMÍNIO, COM TAMPA, ENTRADAS ROSCÁVEIS PARA ELETRODUTO DE 1.1/2", TIPO MÚLTIPLO C/TAMPA </t>
  </si>
  <si>
    <t>H112</t>
  </si>
  <si>
    <t>ADESIVO PLASTICO - FRASCO 850 G</t>
  </si>
  <si>
    <t>H346</t>
  </si>
  <si>
    <t>CURVA 90 GRAUS CURTA DIAMETRO 40 mm (ESGOTO)</t>
  </si>
  <si>
    <t>CORTE MECÂNICO EM PISOS (ESPES. = 3MM E H=10 A 25 MM) - (COMP. AUXILIAR)**</t>
  </si>
  <si>
    <t>H240</t>
  </si>
  <si>
    <t>TUBO PARA VÁLVULA DE DESCARGA (CURTO 1.1/4")</t>
  </si>
  <si>
    <t>ABRAÇADEIRA METÁLICA TIPO "D" DIÂMETRO 2"</t>
  </si>
  <si>
    <t>CADEADO SIMPLES EM LATÃO Nº 50</t>
  </si>
  <si>
    <t>H384</t>
  </si>
  <si>
    <t>JUNCAO SIMPLES DIAMETRO 100 X 100 mm (ESGOTO)</t>
  </si>
  <si>
    <t>H415</t>
  </si>
  <si>
    <t>TE SANITARIO DIAMETRO 75 X 50 mm - (ESGOTO)</t>
  </si>
  <si>
    <t>LUVA EM AÇO GALVANIZADO A FOGO DIAMETRO 1.1/2"</t>
  </si>
  <si>
    <t>PLACA  LIGACAO 150X250 MM CHAPA 6,35 MM (1/4")</t>
  </si>
  <si>
    <t>MAT3034</t>
  </si>
  <si>
    <t xml:space="preserve">ARRUELA 10,5 MM - DIÂMETRO EXTERNO 20 MM </t>
  </si>
  <si>
    <t>PARA-RAIOS FRANKLIM 4 PONTAS</t>
  </si>
  <si>
    <t>INTERRUPTOR SIMPLES 1 SEÇÃO E 1 TOMADA HEXAGONAL 2P + T - 10A CONJUGADOS - (SUPORTE+MÓDULOS+ESPELHO)</t>
  </si>
  <si>
    <t>H696</t>
  </si>
  <si>
    <t>TORNEIRA DE MESA PARA PIA DIAMETRO 1/2 - BICA MÓVEL</t>
  </si>
  <si>
    <t>H418</t>
  </si>
  <si>
    <t>TE SANITARIO DIAMETRO 50 X 50 mm - (ESGOTO)</t>
  </si>
  <si>
    <t>ELETRODUTO PVC FLEXÍVEL (MANGUEIRA CORRUGADA LEVE) DIAM. 20MM</t>
  </si>
  <si>
    <t>BUCHA E ARRUELA METALICA DIAM. 1"</t>
  </si>
  <si>
    <t>H173</t>
  </si>
  <si>
    <t>JOELHO DE REDUCAO 90 GRAUS SOLDÁVEL COM BUCHA LATAO 25X1/2"</t>
  </si>
  <si>
    <t>H413</t>
  </si>
  <si>
    <t>TE SANITARIO DIAMETRO 100 X 50 mm - (ESGOTO)</t>
  </si>
  <si>
    <t xml:space="preserve">H700 </t>
  </si>
  <si>
    <t>ESPUDE PARA LIGAÇÃO DE VASO SANITÁRIO</t>
  </si>
  <si>
    <t>SNP2590</t>
  </si>
  <si>
    <t>CONDULETE DE ALUMINIO TIPO E, PARA ELETRODUTO ROSCAVEL DE 1", COM TAMPA CEGA</t>
  </si>
  <si>
    <t>TERMINAL DE PRESSAO 50 MM2</t>
  </si>
  <si>
    <t>H371</t>
  </si>
  <si>
    <t>JOELHO 90 GRAUS DIAMETRO 50 mm (ESGOTO)</t>
  </si>
  <si>
    <t>H405</t>
  </si>
  <si>
    <t>PORTA GRELHA REDONDO CROMADO DIAM. 150 mm (ESGOTO)</t>
  </si>
  <si>
    <t>SNP3378</t>
  </si>
  <si>
    <t>HASTE DE ATERRAMENTO EM ACO COM 3,00 M DE COMPRIMENTO E DN = 3/4", REVESTIDA COM BAIXA CAMADA DE COBRE, SEM CONECTOR</t>
  </si>
  <si>
    <t>MAT6240</t>
  </si>
  <si>
    <t>CANALETA ORGANIZADORA DE CABOS EM QUADRO ELÉTRICO 50X50MM, 2M.</t>
  </si>
  <si>
    <t>MAT2798</t>
  </si>
  <si>
    <t>CONECTOR A COMPRESSÃO POR MOLA PARA CONDUTORES ATÉ 6,0MM² (CONEXÃO DOS CHUVEIROS). WAGO OU EQUIVALENTE TÉCNICO</t>
  </si>
  <si>
    <t>TOMADA HEXAGONAL DUPLA 2P + T - 10A - 250V (SUPORTE+MÓDULOS+ESPELHO)</t>
  </si>
  <si>
    <t>PARAFUSO P/BUCHA S-8</t>
  </si>
  <si>
    <t>DILUENTE PARA EPOXI</t>
  </si>
  <si>
    <t>H104</t>
  </si>
  <si>
    <t>ADAPTADOR SOLDÁVEL CURTO COM BOLSA E ROSCA PARA REGISTRO 50MMX1.1/2"</t>
  </si>
  <si>
    <t>H214</t>
  </si>
  <si>
    <t>SOLUCAO LIMPADORA 1000 CM3 (FRASCO PLASTICO)</t>
  </si>
  <si>
    <t>MOLDE DE GRAFITE PARA CONEXÃO EXOTÉRMICA</t>
  </si>
  <si>
    <t>MAT5703</t>
  </si>
  <si>
    <t>PARAFUSO AUTO BROCANTE 4,2 MM - 32MM</t>
  </si>
  <si>
    <t>H442</t>
  </si>
  <si>
    <t>JOELHO 90 GRAUS C/ANEL 40 MM</t>
  </si>
  <si>
    <t>H410</t>
  </si>
  <si>
    <t>TERMINAL DE VENTILACAO DIAMETRO 50 mm - (ESGOTO)</t>
  </si>
  <si>
    <t>ABRAÇADEIRA METÁLICA TIPO "D" DIÂMETRO 1.1/2"</t>
  </si>
  <si>
    <t>H382</t>
  </si>
  <si>
    <t>JOELHO 45 GRAUS DIAMETRO 75 mm (ESGOTO)</t>
  </si>
  <si>
    <t>H387</t>
  </si>
  <si>
    <t>JUNCAO SIMPLES DIAMETRO 50 X 50 MM (ESGOTO)</t>
  </si>
  <si>
    <t>H105</t>
  </si>
  <si>
    <t>ADAPTADOR SOLDÁVEL CURTO COM BOLSA E ROSCA PARA REGISTRO 60 X 2"</t>
  </si>
  <si>
    <t>SNP39320</t>
  </si>
  <si>
    <t>TERMINAL DE VENTILACAO, 75 MM, SERIE NORMAL, ESGOTO PREDIAL</t>
  </si>
  <si>
    <t>MAT2585</t>
  </si>
  <si>
    <t xml:space="preserve">SINALIZADOR DE OBSTÁCULO COMPOSTO POR GLOBO DE VIDRO DIFRATOR COM LAMPADA DE LONGA DURAÇÃO (&gt; 10.000 Hs) ACIONADA POR CÉLULA FOTOELÉTRICA </t>
  </si>
  <si>
    <t>H394</t>
  </si>
  <si>
    <t>JOELHO 45 GRAUS DIAMETRO 40 mm - (ESGOTO)</t>
  </si>
  <si>
    <t>BUCHA E ARRUELA METALICA DIAM. 2"</t>
  </si>
  <si>
    <t>SNP10956</t>
  </si>
  <si>
    <t>BASE PARA MASTRO DE PARA-RAIOS DIAMETRO NOMINAL 2"</t>
  </si>
  <si>
    <t>BUCHA DE NYLON S-8</t>
  </si>
  <si>
    <t>H372</t>
  </si>
  <si>
    <t>JOELHO 90 GRAUS DIAMETRO 75 mm (ESGOTO)</t>
  </si>
  <si>
    <t>H359</t>
  </si>
  <si>
    <t>GRELHA REDONDA ACO INOX ROTATIVA 100 MM (ESGOTO)</t>
  </si>
  <si>
    <t>FECHADURA PARA PORTA CORRER (BICO PAPAGAIO) REF.: 1222 LAFONTE/1065-E30 IMAB OU EQUIVALENTE</t>
  </si>
  <si>
    <t>SNP34643</t>
  </si>
  <si>
    <t>CAIXA DE INSPECAO PARA ATERRAMENTO E PARA RAIOS, EM POLIPROPILENO, DIAMETRO = 300 MM X ALTURA = 400 MM</t>
  </si>
  <si>
    <t>FITA DE AUTO FUSAO, ROLO DE 10,00 M</t>
  </si>
  <si>
    <t>MAT2604</t>
  </si>
  <si>
    <t>ABRACADEIRA-GUIA SIMPLES 2" UMA DESCIDA</t>
  </si>
  <si>
    <t>H385</t>
  </si>
  <si>
    <t>JUNCAO SIMPLES DIAMETRO 75 X 75 MM - (ESGOTO)</t>
  </si>
  <si>
    <t>SNP3384</t>
  </si>
  <si>
    <t>SUPORTE GUIA SIMPLES COM ROLDANA EM POLIPROPILENO PARA CHUMBAR, H = 20 CM</t>
  </si>
  <si>
    <t>MAT5704</t>
  </si>
  <si>
    <t>ARRUELA 4,3 MM - DIÂMETRO EXTERNO 9MM</t>
  </si>
  <si>
    <t>MAT2602</t>
  </si>
  <si>
    <t>ABRACADEIRA-GUIA REFORCADA 2" UMA DESCIDA</t>
  </si>
  <si>
    <t>H334</t>
  </si>
  <si>
    <t>CORPO CAIXA SIFONADA 100 X 100 X 50 MM</t>
  </si>
  <si>
    <t>H380</t>
  </si>
  <si>
    <t>JOELHO 90 GRAUS DIAMETRO 40 mm (ESGOTO)</t>
  </si>
  <si>
    <t>SNP34557</t>
  </si>
  <si>
    <t>TELA DE ACO SOLDADA GALVANIZADA/ZINCADA PARA ALVENARIA, FIO D = *1,20 A 1,70* MM, MALHA 15 X 15 MM, (C X L) *50 X 7,5* CM</t>
  </si>
  <si>
    <t>TAMPA CEGA PLÁSTICA 4"X2" COM FURO CENTRAL (PARA TV/SOM...)</t>
  </si>
  <si>
    <t>H391</t>
  </si>
  <si>
    <t>LUVA SIMPLES DIAMETRO 75 mm - (ESGOTO)</t>
  </si>
  <si>
    <t>H395</t>
  </si>
  <si>
    <t>REDUCAO EXCENTRICA 75 X 50 MM - (ESGOTO)</t>
  </si>
  <si>
    <t>H514</t>
  </si>
  <si>
    <t>VÁLVULA PARA TANQUE METÁLICA DIAM. 1" SEM LADRAO</t>
  </si>
  <si>
    <t>INTERRUPTOR PARALELO SIMPLES (1 SECAO) - (SUPORTE+MÓDULO+ESPELHO)</t>
  </si>
  <si>
    <t>ELETRODUTO PVC FLEXÍVEL (MANGUEIRA CORRUGADA REFORÇADA) DIAM. 60MM</t>
  </si>
  <si>
    <t>ROLDANA EM FERRO 1 1/2" PARA PORTA DE CORRER</t>
  </si>
  <si>
    <t>H347</t>
  </si>
  <si>
    <t>CURVA 90 GRAUS CURTA DIAMETRO 50 mm (ESGOTO)</t>
  </si>
  <si>
    <t>H101</t>
  </si>
  <si>
    <t>ADAPTADOR SOLDÁVEL CURTO COM BOLSA E ROSCA PARA REGISTRO 25X3/4"</t>
  </si>
  <si>
    <t>H222</t>
  </si>
  <si>
    <t>TE 90 GRAUS SOLDAVEL DIAMETRO 32 MM</t>
  </si>
  <si>
    <t>H345</t>
  </si>
  <si>
    <t>BUCHA DE REDUÇÃO LONGA 50 X 40 mm - (ESGOTO)</t>
  </si>
  <si>
    <t>MAT2801</t>
  </si>
  <si>
    <t>PARAFUSO INOX 5/16" x 1.1/4"</t>
  </si>
  <si>
    <t>H403</t>
  </si>
  <si>
    <t>PORTA GRELHA QUADRADA PARA GRELHA REDONDA CROMADA 100 MM (ESGOTO)</t>
  </si>
  <si>
    <t>MAT2600</t>
  </si>
  <si>
    <t>ABRACADEIRA-GUIA REFORCADA 1.1/2" UMA DESCIDA</t>
  </si>
  <si>
    <t>H429</t>
  </si>
  <si>
    <t>CONJUNTO DE FIXAÇÃO PARA TANQUE</t>
  </si>
  <si>
    <t>SNP11950</t>
  </si>
  <si>
    <t>BUCHA DE NYLON SEM ABA S6, COM PARAFUSO DE 4,20 X 40 MM EM ACO ZINCADO COM ROSCA SOBERBA, CABECA CHATA E FENDA PHILLIPS</t>
  </si>
  <si>
    <t>TRANSPORTE DE MATERIAL ESCAVADO EM CAMINHÃO BASCULANTE (M3XKM) (O. RODOV.)</t>
  </si>
  <si>
    <t xml:space="preserve">m3km  </t>
  </si>
  <si>
    <t>H416</t>
  </si>
  <si>
    <t>TE SANITARIO DIAMETRO 75 X 75 mm - (ESGOTO)</t>
  </si>
  <si>
    <t>BUCHA E ARRUELA METALICA DIAM. 1.1/2"</t>
  </si>
  <si>
    <t>CONECTOR TIPO PARAFUSO FENDIDO 50 MM2</t>
  </si>
  <si>
    <t>MAT2613</t>
  </si>
  <si>
    <t>PLACA DE SINALIZAÇÃO DE EMERGÊNCIA ( TIPO: EQUIPAMENTOS DE COMBATE A INCÊNDIO E ALARME["E"]|FORMATO: QUADRADO|MATERIAL: PVC| ESPESSURA: 1MM)*VALORES REFERENCIAIS APROXIMADOS</t>
  </si>
  <si>
    <t>SNP39017</t>
  </si>
  <si>
    <t>ESPACADOR / DISTANCIADOR CIRCULAR COM ENTRADA LATERAL, EM PLASTICO, PARA VERGALHAO *4,2 A 12,5* MM, COBRIMENTO 20 MM</t>
  </si>
  <si>
    <t>H414</t>
  </si>
  <si>
    <t>TE SANITARIO DIAMETRO 100 X 75 mm - (ESGOTO)</t>
  </si>
  <si>
    <t>CHAPA PERFILADA Nº 11 (3,00 MM)</t>
  </si>
  <si>
    <t>MAT2611</t>
  </si>
  <si>
    <t>FITA DUPLA FACE (LARGURA: 12MM|COR: TRANSPARENTE|COMPRIMENTO DO ROLO*: 20M| APLICAÇÃO: USO GERAL)*VALORES REFERENCIAIS APROXIMADOS</t>
  </si>
  <si>
    <t>H443</t>
  </si>
  <si>
    <t>JOELHO 90 GRAUS C/ANEL 50 MM</t>
  </si>
  <si>
    <t>PARAFUSO COM BUCHA S-8</t>
  </si>
  <si>
    <t>SNP11267</t>
  </si>
  <si>
    <t>ARRUELA LISA, REDONDA, DE LATAO POLIDO, DIAMETRO NOMINAL 5/8", DIAMETRO EXTERNO = 34 MM, DIAMETRO DO FURO = 17 MM, ESPESSURA = *2,5* MM</t>
  </si>
  <si>
    <t>PARAFUSO P/BUCHA S-6</t>
  </si>
  <si>
    <t>SNP38091</t>
  </si>
  <si>
    <t>ESPELHO / PLACA CEGA 4" X 2", PARA INSTALACAO DE TOMADAS E INTERRUPTORES</t>
  </si>
  <si>
    <t>BUCHA DE NYLON S-6</t>
  </si>
  <si>
    <t>PARAFUSOS SEXTAVADO D=1/4" X 5/8"</t>
  </si>
  <si>
    <t>SNP7568</t>
  </si>
  <si>
    <t>BUCHA DE NYLON SEM ABA S10, COM PARAFUSO DE 6,10 X 65 MM EM ACO ZINCADO COM ROSCA SOBERBA, CABECA CHATA E FENDA PHILLIPS</t>
  </si>
  <si>
    <t>PORCA SEXTAVADA D = 5/16"</t>
  </si>
  <si>
    <t>SNP38099</t>
  </si>
  <si>
    <t>SUPORTE DE FIXACAO PARA ESPELHO / PLACA 4" X 2", PARA 3 MODULOS, PARA INSTALACAO DE TOMADAS E INTERRUPTORES (SOMENTE SUPORTE)</t>
  </si>
  <si>
    <t>FITA CREPE 19MM</t>
  </si>
  <si>
    <t>CIMENTO BRANCO</t>
  </si>
  <si>
    <t>MÁQUINA LAVA A JATO DE ÁGUA FRIA PRESSÃO MÍNIMA DE 1700 PSI (LBF/POL ²) COM ESGUICHO E MANGUEIRA ( MANUTENÇÃO E DEPRECIAÇÃO DE EQUIPAMENTO) - PREÇO DO EQUIPAMENTO NOVO DIVIDIDO POR 1.000</t>
  </si>
  <si>
    <t>COD. AUXILIAR</t>
  </si>
  <si>
    <t>DESCRIÇÃO</t>
  </si>
  <si>
    <t>UNIDADE</t>
  </si>
  <si>
    <t>QUANTIDADE</t>
  </si>
  <si>
    <t>UNITÁRIO</t>
  </si>
  <si>
    <t>TOTAL</t>
  </si>
  <si>
    <t>% ACUMULADO</t>
  </si>
  <si>
    <t>CLASSIFICAÇÃO</t>
  </si>
  <si>
    <t>A</t>
  </si>
  <si>
    <t>B</t>
  </si>
  <si>
    <t>C</t>
  </si>
  <si>
    <t>OBRA: REFORMA E ADEQUAÇÃO DO GINÁSIO DE ESPORTES DE CRISTIANÓPOLIS - GO</t>
  </si>
  <si>
    <t>REF:  TABELA DE CUSTOS DE OBRAS CIVIS GOINFRA -T303 - ABR/2025 - SEM DESONERAÇÃO</t>
  </si>
  <si>
    <t>CURVA ABC DE INSUMOS</t>
  </si>
  <si>
    <t>DATA: 23/07/2025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</si>
</sst>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164" formatCode="0000"/>
    <numFmt numFmtId="165" formatCode="0.0000000"/>
    <numFmt numFmtId="166" formatCode="##,##0.00"/>
    <numFmt numFmtId="167" formatCode="0.0000"/>
    <numFmt numFmtId="168" formatCode="#,##0.0000000"/>
    <numFmt numFmtId="169" formatCode="#0.00"/>
    <numFmt numFmtId="170" formatCode="#0.0000000"/>
    <numFmt numFmtId="171" formatCode="##,##0.0000000"/>
    <numFmt numFmtId="172" formatCode="##0.0000000"/>
    <numFmt numFmtId="173" formatCode="##0.00"/>
    <numFmt numFmtId="174" formatCode="#,###,##0.00"/>
    <numFmt numFmtId="175" formatCode="##0.0000"/>
    <numFmt numFmtId="176" formatCode="###,##0.00"/>
    <numFmt numFmtId="177" formatCode="0.00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</font>
    <font>
      <sz val="9"/>
      <color indexed="8"/>
      <name val="Arial"/>
    </font>
    <font>
      <sz val="8"/>
      <color indexed="8"/>
      <name val="Arial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</cellStyleXfs>
  <cellXfs count="67">
    <xf numFmtId="0" fontId="0" fillId="0" borderId="0" xfId="0"/>
    <xf numFmtId="0" fontId="2" fillId="0" borderId="0" xfId="3" applyNumberFormat="1" applyFont="1" applyFill="1" applyBorder="1" applyAlignment="1"/>
    <xf numFmtId="164" fontId="3" fillId="3" borderId="1" xfId="3" applyNumberFormat="1" applyFont="1" applyFill="1" applyBorder="1" applyAlignment="1">
      <alignment horizontal="left" vertical="top" wrapText="1"/>
    </xf>
    <xf numFmtId="0" fontId="3" fillId="3" borderId="1" xfId="3" applyFont="1" applyFill="1" applyBorder="1" applyAlignment="1">
      <alignment horizontal="left" vertical="top" wrapText="1"/>
    </xf>
    <xf numFmtId="0" fontId="3" fillId="3" borderId="1" xfId="3" applyFont="1" applyFill="1" applyBorder="1" applyAlignment="1">
      <alignment horizontal="center" vertical="top" wrapText="1"/>
    </xf>
    <xf numFmtId="165" fontId="3" fillId="3" borderId="2" xfId="3" applyNumberFormat="1" applyFont="1" applyFill="1" applyBorder="1" applyAlignment="1">
      <alignment horizontal="right" vertical="top" wrapText="1"/>
    </xf>
    <xf numFmtId="166" fontId="3" fillId="3" borderId="2" xfId="3" applyNumberFormat="1" applyFont="1" applyFill="1" applyBorder="1" applyAlignment="1">
      <alignment horizontal="right" vertical="top" wrapText="1"/>
    </xf>
    <xf numFmtId="166" fontId="3" fillId="3" borderId="1" xfId="3" applyNumberFormat="1" applyFont="1" applyFill="1" applyBorder="1" applyAlignment="1">
      <alignment horizontal="right" vertical="top" wrapText="1"/>
    </xf>
    <xf numFmtId="167" fontId="3" fillId="3" borderId="1" xfId="3" applyNumberFormat="1" applyFont="1" applyFill="1" applyBorder="1" applyAlignment="1">
      <alignment horizontal="right" vertical="top" wrapText="1"/>
    </xf>
    <xf numFmtId="168" fontId="3" fillId="3" borderId="2" xfId="3" applyNumberFormat="1" applyFont="1" applyFill="1" applyBorder="1" applyAlignment="1">
      <alignment horizontal="right" vertical="top" wrapText="1"/>
    </xf>
    <xf numFmtId="169" fontId="3" fillId="3" borderId="2" xfId="3" applyNumberFormat="1" applyFont="1" applyFill="1" applyBorder="1" applyAlignment="1">
      <alignment horizontal="right" vertical="top" wrapText="1"/>
    </xf>
    <xf numFmtId="170" fontId="3" fillId="3" borderId="2" xfId="3" applyNumberFormat="1" applyFont="1" applyFill="1" applyBorder="1" applyAlignment="1">
      <alignment horizontal="right" vertical="top" wrapText="1"/>
    </xf>
    <xf numFmtId="4" fontId="3" fillId="3" borderId="2" xfId="3" applyNumberFormat="1" applyFont="1" applyFill="1" applyBorder="1" applyAlignment="1">
      <alignment horizontal="right" vertical="top" wrapText="1"/>
    </xf>
    <xf numFmtId="171" fontId="3" fillId="3" borderId="2" xfId="3" applyNumberFormat="1" applyFont="1" applyFill="1" applyBorder="1" applyAlignment="1">
      <alignment horizontal="right" vertical="top" wrapText="1"/>
    </xf>
    <xf numFmtId="2" fontId="3" fillId="3" borderId="2" xfId="3" applyNumberFormat="1" applyFont="1" applyFill="1" applyBorder="1" applyAlignment="1">
      <alignment horizontal="right" vertical="top" wrapText="1"/>
    </xf>
    <xf numFmtId="172" fontId="3" fillId="3" borderId="2" xfId="3" applyNumberFormat="1" applyFont="1" applyFill="1" applyBorder="1" applyAlignment="1">
      <alignment horizontal="right" vertical="top" wrapText="1"/>
    </xf>
    <xf numFmtId="173" fontId="3" fillId="3" borderId="2" xfId="3" applyNumberFormat="1" applyFont="1" applyFill="1" applyBorder="1" applyAlignment="1">
      <alignment horizontal="right" vertical="top" wrapText="1"/>
    </xf>
    <xf numFmtId="4" fontId="3" fillId="3" borderId="1" xfId="3" applyNumberFormat="1" applyFont="1" applyFill="1" applyBorder="1" applyAlignment="1">
      <alignment horizontal="right" vertical="top" wrapText="1"/>
    </xf>
    <xf numFmtId="173" fontId="3" fillId="3" borderId="1" xfId="3" applyNumberFormat="1" applyFont="1" applyFill="1" applyBorder="1" applyAlignment="1">
      <alignment horizontal="right" vertical="top" wrapText="1"/>
    </xf>
    <xf numFmtId="169" fontId="3" fillId="3" borderId="1" xfId="3" applyNumberFormat="1" applyFont="1" applyFill="1" applyBorder="1" applyAlignment="1">
      <alignment horizontal="right" vertical="top" wrapText="1"/>
    </xf>
    <xf numFmtId="2" fontId="3" fillId="3" borderId="1" xfId="3" applyNumberFormat="1" applyFont="1" applyFill="1" applyBorder="1" applyAlignment="1">
      <alignment horizontal="right" vertical="top" wrapText="1"/>
    </xf>
    <xf numFmtId="174" fontId="3" fillId="2" borderId="1" xfId="3" applyNumberFormat="1" applyFont="1" applyFill="1" applyBorder="1" applyAlignment="1">
      <alignment horizontal="right" vertical="top" wrapText="1"/>
    </xf>
    <xf numFmtId="175" fontId="3" fillId="2" borderId="1" xfId="3" applyNumberFormat="1" applyFont="1" applyFill="1" applyBorder="1" applyAlignment="1">
      <alignment horizontal="right" vertical="top" wrapText="1"/>
    </xf>
    <xf numFmtId="176" fontId="3" fillId="2" borderId="1" xfId="3" applyNumberFormat="1" applyFont="1" applyFill="1" applyBorder="1" applyAlignment="1">
      <alignment horizontal="right" vertical="top" wrapText="1"/>
    </xf>
    <xf numFmtId="0" fontId="3" fillId="4" borderId="1" xfId="3" applyFont="1" applyFill="1" applyBorder="1" applyAlignment="1">
      <alignment horizontal="left" vertical="top" wrapText="1"/>
    </xf>
    <xf numFmtId="0" fontId="3" fillId="4" borderId="1" xfId="3" applyFont="1" applyFill="1" applyBorder="1" applyAlignment="1">
      <alignment horizontal="center" vertical="top" wrapText="1"/>
    </xf>
    <xf numFmtId="0" fontId="3" fillId="4" borderId="2" xfId="3" applyNumberFormat="1" applyFont="1" applyFill="1" applyBorder="1" applyAlignment="1">
      <alignment horizontal="right" vertical="top" wrapText="1"/>
    </xf>
    <xf numFmtId="0" fontId="3" fillId="4" borderId="1" xfId="3" applyFont="1" applyFill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4" fontId="0" fillId="0" borderId="0" xfId="1" applyFont="1" applyAlignment="1">
      <alignment horizontal="center" vertical="center"/>
    </xf>
    <xf numFmtId="177" fontId="0" fillId="0" borderId="0" xfId="2" applyNumberFormat="1" applyFont="1" applyAlignment="1">
      <alignment horizontal="center" vertical="center"/>
    </xf>
    <xf numFmtId="0" fontId="3" fillId="0" borderId="0" xfId="3" applyNumberFormat="1" applyFont="1" applyFill="1" applyBorder="1" applyAlignment="1">
      <alignment horizontal="right" vertical="top" wrapText="1"/>
    </xf>
    <xf numFmtId="0" fontId="4" fillId="3" borderId="3" xfId="3" applyFont="1" applyFill="1" applyBorder="1" applyAlignment="1">
      <alignment horizontal="left" vertical="top" wrapText="1"/>
    </xf>
    <xf numFmtId="0" fontId="4" fillId="3" borderId="3" xfId="3" applyFont="1" applyFill="1" applyBorder="1" applyAlignment="1">
      <alignment horizontal="right" vertical="top" wrapText="1"/>
    </xf>
    <xf numFmtId="0" fontId="6" fillId="0" borderId="4" xfId="0" applyFont="1" applyBorder="1" applyAlignment="1">
      <alignment horizontal="center" vertical="center"/>
    </xf>
    <xf numFmtId="9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10" fontId="0" fillId="0" borderId="9" xfId="2" applyNumberFormat="1" applyFont="1" applyBorder="1" applyAlignment="1">
      <alignment horizontal="center" vertical="center"/>
    </xf>
    <xf numFmtId="177" fontId="0" fillId="0" borderId="9" xfId="2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10" fontId="0" fillId="0" borderId="0" xfId="2" applyNumberFormat="1" applyFont="1" applyBorder="1" applyAlignment="1">
      <alignment horizontal="center" vertical="center"/>
    </xf>
    <xf numFmtId="177" fontId="0" fillId="0" borderId="0" xfId="2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7" fillId="6" borderId="6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4" fontId="0" fillId="0" borderId="4" xfId="1" applyFont="1" applyBorder="1" applyAlignment="1">
      <alignment horizontal="center" vertical="center" wrapText="1"/>
    </xf>
    <xf numFmtId="44" fontId="0" fillId="0" borderId="4" xfId="1" applyFont="1" applyBorder="1" applyAlignment="1">
      <alignment horizontal="center" vertical="center"/>
    </xf>
    <xf numFmtId="177" fontId="0" fillId="0" borderId="4" xfId="2" applyNumberFormat="1" applyFon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5" fillId="5" borderId="0" xfId="0" applyFont="1" applyFill="1" applyBorder="1" applyAlignment="1">
      <alignment horizontal="left" vertical="center"/>
    </xf>
    <xf numFmtId="0" fontId="0" fillId="0" borderId="9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5" fillId="7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">
    <cellStyle name="Moeda" xfId="1" builtinId="4"/>
    <cellStyle name="Normal" xfId="0" builtinId="0"/>
    <cellStyle name="Normal 2" xfId="3" xr:uid="{CA7BF578-A43C-4012-A33E-A5C97E267643}"/>
    <cellStyle name="Porcentagem" xfId="2" builtinId="5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3256463</xdr:colOff>
      <xdr:row>0</xdr:row>
      <xdr:rowOff>0</xdr:rowOff>
    </xdr:from>
    <xdr:to>
      <xdr:col>5</xdr:col>
      <xdr:colOff>1047751</xdr:colOff>
      <xdr:row>7</xdr:row>
      <xdr:rowOff>21893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F0CC7B7-5A96-407E-B8F4-F42B59839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3223" y="0"/>
          <a:ext cx="5397953" cy="1298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7F370-99F7-4EDB-9F3B-BF594D32311D}">
  <dimension ref="A1:G386"/>
  <sheetViews>
    <sheetView zoomScale="120" zoomScaleNormal="120" workbookViewId="0">
      <selection activeCell="I7" sqref="I7"/>
    </sheetView>
  </sheetViews>
  <sheetFormatPr defaultRowHeight="13.2" x14ac:dyDescent="0.25"/>
  <cols>
    <col min="1" max="1" width="10" style="1" bestFit="1" customWidth="1"/>
    <col min="2" max="2" width="43.109375" style="1" customWidth="1"/>
    <col min="3" max="3" width="8.33203125" style="1" customWidth="1"/>
    <col min="4" max="4" width="12.88671875" style="1" bestFit="1" customWidth="1"/>
    <col min="5" max="5" width="7.33203125" style="1" bestFit="1" customWidth="1"/>
    <col min="6" max="6" width="9.109375" style="1" bestFit="1" customWidth="1"/>
    <col min="7" max="7" width="7.77734375" style="1" bestFit="1" customWidth="1"/>
    <col min="8" max="256" width="8.88671875" style="1"/>
    <col min="257" max="257" width="10" style="1" bestFit="1" customWidth="1"/>
    <col min="258" max="258" width="43.109375" style="1" customWidth="1"/>
    <col min="259" max="259" width="6.21875" style="1" bestFit="1" customWidth="1"/>
    <col min="260" max="260" width="12.88671875" style="1" bestFit="1" customWidth="1"/>
    <col min="261" max="261" width="7.33203125" style="1" bestFit="1" customWidth="1"/>
    <col min="262" max="262" width="9.109375" style="1" bestFit="1" customWidth="1"/>
    <col min="263" max="263" width="7.77734375" style="1" bestFit="1" customWidth="1"/>
    <col min="264" max="512" width="8.88671875" style="1"/>
    <col min="513" max="513" width="10" style="1" bestFit="1" customWidth="1"/>
    <col min="514" max="514" width="43.109375" style="1" customWidth="1"/>
    <col min="515" max="515" width="6.21875" style="1" bestFit="1" customWidth="1"/>
    <col min="516" max="516" width="12.88671875" style="1" bestFit="1" customWidth="1"/>
    <col min="517" max="517" width="7.33203125" style="1" bestFit="1" customWidth="1"/>
    <col min="518" max="518" width="9.109375" style="1" bestFit="1" customWidth="1"/>
    <col min="519" max="519" width="7.77734375" style="1" bestFit="1" customWidth="1"/>
    <col min="520" max="768" width="8.88671875" style="1"/>
    <col min="769" max="769" width="10" style="1" bestFit="1" customWidth="1"/>
    <col min="770" max="770" width="43.109375" style="1" customWidth="1"/>
    <col min="771" max="771" width="6.21875" style="1" bestFit="1" customWidth="1"/>
    <col min="772" max="772" width="12.88671875" style="1" bestFit="1" customWidth="1"/>
    <col min="773" max="773" width="7.33203125" style="1" bestFit="1" customWidth="1"/>
    <col min="774" max="774" width="9.109375" style="1" bestFit="1" customWidth="1"/>
    <col min="775" max="775" width="7.77734375" style="1" bestFit="1" customWidth="1"/>
    <col min="776" max="1024" width="8.88671875" style="1"/>
    <col min="1025" max="1025" width="10" style="1" bestFit="1" customWidth="1"/>
    <col min="1026" max="1026" width="43.109375" style="1" customWidth="1"/>
    <col min="1027" max="1027" width="6.21875" style="1" bestFit="1" customWidth="1"/>
    <col min="1028" max="1028" width="12.88671875" style="1" bestFit="1" customWidth="1"/>
    <col min="1029" max="1029" width="7.33203125" style="1" bestFit="1" customWidth="1"/>
    <col min="1030" max="1030" width="9.109375" style="1" bestFit="1" customWidth="1"/>
    <col min="1031" max="1031" width="7.77734375" style="1" bestFit="1" customWidth="1"/>
    <col min="1032" max="1280" width="8.88671875" style="1"/>
    <col min="1281" max="1281" width="10" style="1" bestFit="1" customWidth="1"/>
    <col min="1282" max="1282" width="43.109375" style="1" customWidth="1"/>
    <col min="1283" max="1283" width="6.21875" style="1" bestFit="1" customWidth="1"/>
    <col min="1284" max="1284" width="12.88671875" style="1" bestFit="1" customWidth="1"/>
    <col min="1285" max="1285" width="7.33203125" style="1" bestFit="1" customWidth="1"/>
    <col min="1286" max="1286" width="9.109375" style="1" bestFit="1" customWidth="1"/>
    <col min="1287" max="1287" width="7.77734375" style="1" bestFit="1" customWidth="1"/>
    <col min="1288" max="1536" width="8.88671875" style="1"/>
    <col min="1537" max="1537" width="10" style="1" bestFit="1" customWidth="1"/>
    <col min="1538" max="1538" width="43.109375" style="1" customWidth="1"/>
    <col min="1539" max="1539" width="6.21875" style="1" bestFit="1" customWidth="1"/>
    <col min="1540" max="1540" width="12.88671875" style="1" bestFit="1" customWidth="1"/>
    <col min="1541" max="1541" width="7.33203125" style="1" bestFit="1" customWidth="1"/>
    <col min="1542" max="1542" width="9.109375" style="1" bestFit="1" customWidth="1"/>
    <col min="1543" max="1543" width="7.77734375" style="1" bestFit="1" customWidth="1"/>
    <col min="1544" max="1792" width="8.88671875" style="1"/>
    <col min="1793" max="1793" width="10" style="1" bestFit="1" customWidth="1"/>
    <col min="1794" max="1794" width="43.109375" style="1" customWidth="1"/>
    <col min="1795" max="1795" width="6.21875" style="1" bestFit="1" customWidth="1"/>
    <col min="1796" max="1796" width="12.88671875" style="1" bestFit="1" customWidth="1"/>
    <col min="1797" max="1797" width="7.33203125" style="1" bestFit="1" customWidth="1"/>
    <col min="1798" max="1798" width="9.109375" style="1" bestFit="1" customWidth="1"/>
    <col min="1799" max="1799" width="7.77734375" style="1" bestFit="1" customWidth="1"/>
    <col min="1800" max="2048" width="8.88671875" style="1"/>
    <col min="2049" max="2049" width="10" style="1" bestFit="1" customWidth="1"/>
    <col min="2050" max="2050" width="43.109375" style="1" customWidth="1"/>
    <col min="2051" max="2051" width="6.21875" style="1" bestFit="1" customWidth="1"/>
    <col min="2052" max="2052" width="12.88671875" style="1" bestFit="1" customWidth="1"/>
    <col min="2053" max="2053" width="7.33203125" style="1" bestFit="1" customWidth="1"/>
    <col min="2054" max="2054" width="9.109375" style="1" bestFit="1" customWidth="1"/>
    <col min="2055" max="2055" width="7.77734375" style="1" bestFit="1" customWidth="1"/>
    <col min="2056" max="2304" width="8.88671875" style="1"/>
    <col min="2305" max="2305" width="10" style="1" bestFit="1" customWidth="1"/>
    <col min="2306" max="2306" width="43.109375" style="1" customWidth="1"/>
    <col min="2307" max="2307" width="6.21875" style="1" bestFit="1" customWidth="1"/>
    <col min="2308" max="2308" width="12.88671875" style="1" bestFit="1" customWidth="1"/>
    <col min="2309" max="2309" width="7.33203125" style="1" bestFit="1" customWidth="1"/>
    <col min="2310" max="2310" width="9.109375" style="1" bestFit="1" customWidth="1"/>
    <col min="2311" max="2311" width="7.77734375" style="1" bestFit="1" customWidth="1"/>
    <col min="2312" max="2560" width="8.88671875" style="1"/>
    <col min="2561" max="2561" width="10" style="1" bestFit="1" customWidth="1"/>
    <col min="2562" max="2562" width="43.109375" style="1" customWidth="1"/>
    <col min="2563" max="2563" width="6.21875" style="1" bestFit="1" customWidth="1"/>
    <col min="2564" max="2564" width="12.88671875" style="1" bestFit="1" customWidth="1"/>
    <col min="2565" max="2565" width="7.33203125" style="1" bestFit="1" customWidth="1"/>
    <col min="2566" max="2566" width="9.109375" style="1" bestFit="1" customWidth="1"/>
    <col min="2567" max="2567" width="7.77734375" style="1" bestFit="1" customWidth="1"/>
    <col min="2568" max="2816" width="8.88671875" style="1"/>
    <col min="2817" max="2817" width="10" style="1" bestFit="1" customWidth="1"/>
    <col min="2818" max="2818" width="43.109375" style="1" customWidth="1"/>
    <col min="2819" max="2819" width="6.21875" style="1" bestFit="1" customWidth="1"/>
    <col min="2820" max="2820" width="12.88671875" style="1" bestFit="1" customWidth="1"/>
    <col min="2821" max="2821" width="7.33203125" style="1" bestFit="1" customWidth="1"/>
    <col min="2822" max="2822" width="9.109375" style="1" bestFit="1" customWidth="1"/>
    <col min="2823" max="2823" width="7.77734375" style="1" bestFit="1" customWidth="1"/>
    <col min="2824" max="3072" width="8.88671875" style="1"/>
    <col min="3073" max="3073" width="10" style="1" bestFit="1" customWidth="1"/>
    <col min="3074" max="3074" width="43.109375" style="1" customWidth="1"/>
    <col min="3075" max="3075" width="6.21875" style="1" bestFit="1" customWidth="1"/>
    <col min="3076" max="3076" width="12.88671875" style="1" bestFit="1" customWidth="1"/>
    <col min="3077" max="3077" width="7.33203125" style="1" bestFit="1" customWidth="1"/>
    <col min="3078" max="3078" width="9.109375" style="1" bestFit="1" customWidth="1"/>
    <col min="3079" max="3079" width="7.77734375" style="1" bestFit="1" customWidth="1"/>
    <col min="3080" max="3328" width="8.88671875" style="1"/>
    <col min="3329" max="3329" width="10" style="1" bestFit="1" customWidth="1"/>
    <col min="3330" max="3330" width="43.109375" style="1" customWidth="1"/>
    <col min="3331" max="3331" width="6.21875" style="1" bestFit="1" customWidth="1"/>
    <col min="3332" max="3332" width="12.88671875" style="1" bestFit="1" customWidth="1"/>
    <col min="3333" max="3333" width="7.33203125" style="1" bestFit="1" customWidth="1"/>
    <col min="3334" max="3334" width="9.109375" style="1" bestFit="1" customWidth="1"/>
    <col min="3335" max="3335" width="7.77734375" style="1" bestFit="1" customWidth="1"/>
    <col min="3336" max="3584" width="8.88671875" style="1"/>
    <col min="3585" max="3585" width="10" style="1" bestFit="1" customWidth="1"/>
    <col min="3586" max="3586" width="43.109375" style="1" customWidth="1"/>
    <col min="3587" max="3587" width="6.21875" style="1" bestFit="1" customWidth="1"/>
    <col min="3588" max="3588" width="12.88671875" style="1" bestFit="1" customWidth="1"/>
    <col min="3589" max="3589" width="7.33203125" style="1" bestFit="1" customWidth="1"/>
    <col min="3590" max="3590" width="9.109375" style="1" bestFit="1" customWidth="1"/>
    <col min="3591" max="3591" width="7.77734375" style="1" bestFit="1" customWidth="1"/>
    <col min="3592" max="3840" width="8.88671875" style="1"/>
    <col min="3841" max="3841" width="10" style="1" bestFit="1" customWidth="1"/>
    <col min="3842" max="3842" width="43.109375" style="1" customWidth="1"/>
    <col min="3843" max="3843" width="6.21875" style="1" bestFit="1" customWidth="1"/>
    <col min="3844" max="3844" width="12.88671875" style="1" bestFit="1" customWidth="1"/>
    <col min="3845" max="3845" width="7.33203125" style="1" bestFit="1" customWidth="1"/>
    <col min="3846" max="3846" width="9.109375" style="1" bestFit="1" customWidth="1"/>
    <col min="3847" max="3847" width="7.77734375" style="1" bestFit="1" customWidth="1"/>
    <col min="3848" max="4096" width="8.88671875" style="1"/>
    <col min="4097" max="4097" width="10" style="1" bestFit="1" customWidth="1"/>
    <col min="4098" max="4098" width="43.109375" style="1" customWidth="1"/>
    <col min="4099" max="4099" width="6.21875" style="1" bestFit="1" customWidth="1"/>
    <col min="4100" max="4100" width="12.88671875" style="1" bestFit="1" customWidth="1"/>
    <col min="4101" max="4101" width="7.33203125" style="1" bestFit="1" customWidth="1"/>
    <col min="4102" max="4102" width="9.109375" style="1" bestFit="1" customWidth="1"/>
    <col min="4103" max="4103" width="7.77734375" style="1" bestFit="1" customWidth="1"/>
    <col min="4104" max="4352" width="8.88671875" style="1"/>
    <col min="4353" max="4353" width="10" style="1" bestFit="1" customWidth="1"/>
    <col min="4354" max="4354" width="43.109375" style="1" customWidth="1"/>
    <col min="4355" max="4355" width="6.21875" style="1" bestFit="1" customWidth="1"/>
    <col min="4356" max="4356" width="12.88671875" style="1" bestFit="1" customWidth="1"/>
    <col min="4357" max="4357" width="7.33203125" style="1" bestFit="1" customWidth="1"/>
    <col min="4358" max="4358" width="9.109375" style="1" bestFit="1" customWidth="1"/>
    <col min="4359" max="4359" width="7.77734375" style="1" bestFit="1" customWidth="1"/>
    <col min="4360" max="4608" width="8.88671875" style="1"/>
    <col min="4609" max="4609" width="10" style="1" bestFit="1" customWidth="1"/>
    <col min="4610" max="4610" width="43.109375" style="1" customWidth="1"/>
    <col min="4611" max="4611" width="6.21875" style="1" bestFit="1" customWidth="1"/>
    <col min="4612" max="4612" width="12.88671875" style="1" bestFit="1" customWidth="1"/>
    <col min="4613" max="4613" width="7.33203125" style="1" bestFit="1" customWidth="1"/>
    <col min="4614" max="4614" width="9.109375" style="1" bestFit="1" customWidth="1"/>
    <col min="4615" max="4615" width="7.77734375" style="1" bestFit="1" customWidth="1"/>
    <col min="4616" max="4864" width="8.88671875" style="1"/>
    <col min="4865" max="4865" width="10" style="1" bestFit="1" customWidth="1"/>
    <col min="4866" max="4866" width="43.109375" style="1" customWidth="1"/>
    <col min="4867" max="4867" width="6.21875" style="1" bestFit="1" customWidth="1"/>
    <col min="4868" max="4868" width="12.88671875" style="1" bestFit="1" customWidth="1"/>
    <col min="4869" max="4869" width="7.33203125" style="1" bestFit="1" customWidth="1"/>
    <col min="4870" max="4870" width="9.109375" style="1" bestFit="1" customWidth="1"/>
    <col min="4871" max="4871" width="7.77734375" style="1" bestFit="1" customWidth="1"/>
    <col min="4872" max="5120" width="8.88671875" style="1"/>
    <col min="5121" max="5121" width="10" style="1" bestFit="1" customWidth="1"/>
    <col min="5122" max="5122" width="43.109375" style="1" customWidth="1"/>
    <col min="5123" max="5123" width="6.21875" style="1" bestFit="1" customWidth="1"/>
    <col min="5124" max="5124" width="12.88671875" style="1" bestFit="1" customWidth="1"/>
    <col min="5125" max="5125" width="7.33203125" style="1" bestFit="1" customWidth="1"/>
    <col min="5126" max="5126" width="9.109375" style="1" bestFit="1" customWidth="1"/>
    <col min="5127" max="5127" width="7.77734375" style="1" bestFit="1" customWidth="1"/>
    <col min="5128" max="5376" width="8.88671875" style="1"/>
    <col min="5377" max="5377" width="10" style="1" bestFit="1" customWidth="1"/>
    <col min="5378" max="5378" width="43.109375" style="1" customWidth="1"/>
    <col min="5379" max="5379" width="6.21875" style="1" bestFit="1" customWidth="1"/>
    <col min="5380" max="5380" width="12.88671875" style="1" bestFit="1" customWidth="1"/>
    <col min="5381" max="5381" width="7.33203125" style="1" bestFit="1" customWidth="1"/>
    <col min="5382" max="5382" width="9.109375" style="1" bestFit="1" customWidth="1"/>
    <col min="5383" max="5383" width="7.77734375" style="1" bestFit="1" customWidth="1"/>
    <col min="5384" max="5632" width="8.88671875" style="1"/>
    <col min="5633" max="5633" width="10" style="1" bestFit="1" customWidth="1"/>
    <col min="5634" max="5634" width="43.109375" style="1" customWidth="1"/>
    <col min="5635" max="5635" width="6.21875" style="1" bestFit="1" customWidth="1"/>
    <col min="5636" max="5636" width="12.88671875" style="1" bestFit="1" customWidth="1"/>
    <col min="5637" max="5637" width="7.33203125" style="1" bestFit="1" customWidth="1"/>
    <col min="5638" max="5638" width="9.109375" style="1" bestFit="1" customWidth="1"/>
    <col min="5639" max="5639" width="7.77734375" style="1" bestFit="1" customWidth="1"/>
    <col min="5640" max="5888" width="8.88671875" style="1"/>
    <col min="5889" max="5889" width="10" style="1" bestFit="1" customWidth="1"/>
    <col min="5890" max="5890" width="43.109375" style="1" customWidth="1"/>
    <col min="5891" max="5891" width="6.21875" style="1" bestFit="1" customWidth="1"/>
    <col min="5892" max="5892" width="12.88671875" style="1" bestFit="1" customWidth="1"/>
    <col min="5893" max="5893" width="7.33203125" style="1" bestFit="1" customWidth="1"/>
    <col min="5894" max="5894" width="9.109375" style="1" bestFit="1" customWidth="1"/>
    <col min="5895" max="5895" width="7.77734375" style="1" bestFit="1" customWidth="1"/>
    <col min="5896" max="6144" width="8.88671875" style="1"/>
    <col min="6145" max="6145" width="10" style="1" bestFit="1" customWidth="1"/>
    <col min="6146" max="6146" width="43.109375" style="1" customWidth="1"/>
    <col min="6147" max="6147" width="6.21875" style="1" bestFit="1" customWidth="1"/>
    <col min="6148" max="6148" width="12.88671875" style="1" bestFit="1" customWidth="1"/>
    <col min="6149" max="6149" width="7.33203125" style="1" bestFit="1" customWidth="1"/>
    <col min="6150" max="6150" width="9.109375" style="1" bestFit="1" customWidth="1"/>
    <col min="6151" max="6151" width="7.77734375" style="1" bestFit="1" customWidth="1"/>
    <col min="6152" max="6400" width="8.88671875" style="1"/>
    <col min="6401" max="6401" width="10" style="1" bestFit="1" customWidth="1"/>
    <col min="6402" max="6402" width="43.109375" style="1" customWidth="1"/>
    <col min="6403" max="6403" width="6.21875" style="1" bestFit="1" customWidth="1"/>
    <col min="6404" max="6404" width="12.88671875" style="1" bestFit="1" customWidth="1"/>
    <col min="6405" max="6405" width="7.33203125" style="1" bestFit="1" customWidth="1"/>
    <col min="6406" max="6406" width="9.109375" style="1" bestFit="1" customWidth="1"/>
    <col min="6407" max="6407" width="7.77734375" style="1" bestFit="1" customWidth="1"/>
    <col min="6408" max="6656" width="8.88671875" style="1"/>
    <col min="6657" max="6657" width="10" style="1" bestFit="1" customWidth="1"/>
    <col min="6658" max="6658" width="43.109375" style="1" customWidth="1"/>
    <col min="6659" max="6659" width="6.21875" style="1" bestFit="1" customWidth="1"/>
    <col min="6660" max="6660" width="12.88671875" style="1" bestFit="1" customWidth="1"/>
    <col min="6661" max="6661" width="7.33203125" style="1" bestFit="1" customWidth="1"/>
    <col min="6662" max="6662" width="9.109375" style="1" bestFit="1" customWidth="1"/>
    <col min="6663" max="6663" width="7.77734375" style="1" bestFit="1" customWidth="1"/>
    <col min="6664" max="6912" width="8.88671875" style="1"/>
    <col min="6913" max="6913" width="10" style="1" bestFit="1" customWidth="1"/>
    <col min="6914" max="6914" width="43.109375" style="1" customWidth="1"/>
    <col min="6915" max="6915" width="6.21875" style="1" bestFit="1" customWidth="1"/>
    <col min="6916" max="6916" width="12.88671875" style="1" bestFit="1" customWidth="1"/>
    <col min="6917" max="6917" width="7.33203125" style="1" bestFit="1" customWidth="1"/>
    <col min="6918" max="6918" width="9.109375" style="1" bestFit="1" customWidth="1"/>
    <col min="6919" max="6919" width="7.77734375" style="1" bestFit="1" customWidth="1"/>
    <col min="6920" max="7168" width="8.88671875" style="1"/>
    <col min="7169" max="7169" width="10" style="1" bestFit="1" customWidth="1"/>
    <col min="7170" max="7170" width="43.109375" style="1" customWidth="1"/>
    <col min="7171" max="7171" width="6.21875" style="1" bestFit="1" customWidth="1"/>
    <col min="7172" max="7172" width="12.88671875" style="1" bestFit="1" customWidth="1"/>
    <col min="7173" max="7173" width="7.33203125" style="1" bestFit="1" customWidth="1"/>
    <col min="7174" max="7174" width="9.109375" style="1" bestFit="1" customWidth="1"/>
    <col min="7175" max="7175" width="7.77734375" style="1" bestFit="1" customWidth="1"/>
    <col min="7176" max="7424" width="8.88671875" style="1"/>
    <col min="7425" max="7425" width="10" style="1" bestFit="1" customWidth="1"/>
    <col min="7426" max="7426" width="43.109375" style="1" customWidth="1"/>
    <col min="7427" max="7427" width="6.21875" style="1" bestFit="1" customWidth="1"/>
    <col min="7428" max="7428" width="12.88671875" style="1" bestFit="1" customWidth="1"/>
    <col min="7429" max="7429" width="7.33203125" style="1" bestFit="1" customWidth="1"/>
    <col min="7430" max="7430" width="9.109375" style="1" bestFit="1" customWidth="1"/>
    <col min="7431" max="7431" width="7.77734375" style="1" bestFit="1" customWidth="1"/>
    <col min="7432" max="7680" width="8.88671875" style="1"/>
    <col min="7681" max="7681" width="10" style="1" bestFit="1" customWidth="1"/>
    <col min="7682" max="7682" width="43.109375" style="1" customWidth="1"/>
    <col min="7683" max="7683" width="6.21875" style="1" bestFit="1" customWidth="1"/>
    <col min="7684" max="7684" width="12.88671875" style="1" bestFit="1" customWidth="1"/>
    <col min="7685" max="7685" width="7.33203125" style="1" bestFit="1" customWidth="1"/>
    <col min="7686" max="7686" width="9.109375" style="1" bestFit="1" customWidth="1"/>
    <col min="7687" max="7687" width="7.77734375" style="1" bestFit="1" customWidth="1"/>
    <col min="7688" max="7936" width="8.88671875" style="1"/>
    <col min="7937" max="7937" width="10" style="1" bestFit="1" customWidth="1"/>
    <col min="7938" max="7938" width="43.109375" style="1" customWidth="1"/>
    <col min="7939" max="7939" width="6.21875" style="1" bestFit="1" customWidth="1"/>
    <col min="7940" max="7940" width="12.88671875" style="1" bestFit="1" customWidth="1"/>
    <col min="7941" max="7941" width="7.33203125" style="1" bestFit="1" customWidth="1"/>
    <col min="7942" max="7942" width="9.109375" style="1" bestFit="1" customWidth="1"/>
    <col min="7943" max="7943" width="7.77734375" style="1" bestFit="1" customWidth="1"/>
    <col min="7944" max="8192" width="8.88671875" style="1"/>
    <col min="8193" max="8193" width="10" style="1" bestFit="1" customWidth="1"/>
    <col min="8194" max="8194" width="43.109375" style="1" customWidth="1"/>
    <col min="8195" max="8195" width="6.21875" style="1" bestFit="1" customWidth="1"/>
    <col min="8196" max="8196" width="12.88671875" style="1" bestFit="1" customWidth="1"/>
    <col min="8197" max="8197" width="7.33203125" style="1" bestFit="1" customWidth="1"/>
    <col min="8198" max="8198" width="9.109375" style="1" bestFit="1" customWidth="1"/>
    <col min="8199" max="8199" width="7.77734375" style="1" bestFit="1" customWidth="1"/>
    <col min="8200" max="8448" width="8.88671875" style="1"/>
    <col min="8449" max="8449" width="10" style="1" bestFit="1" customWidth="1"/>
    <col min="8450" max="8450" width="43.109375" style="1" customWidth="1"/>
    <col min="8451" max="8451" width="6.21875" style="1" bestFit="1" customWidth="1"/>
    <col min="8452" max="8452" width="12.88671875" style="1" bestFit="1" customWidth="1"/>
    <col min="8453" max="8453" width="7.33203125" style="1" bestFit="1" customWidth="1"/>
    <col min="8454" max="8454" width="9.109375" style="1" bestFit="1" customWidth="1"/>
    <col min="8455" max="8455" width="7.77734375" style="1" bestFit="1" customWidth="1"/>
    <col min="8456" max="8704" width="8.88671875" style="1"/>
    <col min="8705" max="8705" width="10" style="1" bestFit="1" customWidth="1"/>
    <col min="8706" max="8706" width="43.109375" style="1" customWidth="1"/>
    <col min="8707" max="8707" width="6.21875" style="1" bestFit="1" customWidth="1"/>
    <col min="8708" max="8708" width="12.88671875" style="1" bestFit="1" customWidth="1"/>
    <col min="8709" max="8709" width="7.33203125" style="1" bestFit="1" customWidth="1"/>
    <col min="8710" max="8710" width="9.109375" style="1" bestFit="1" customWidth="1"/>
    <col min="8711" max="8711" width="7.77734375" style="1" bestFit="1" customWidth="1"/>
    <col min="8712" max="8960" width="8.88671875" style="1"/>
    <col min="8961" max="8961" width="10" style="1" bestFit="1" customWidth="1"/>
    <col min="8962" max="8962" width="43.109375" style="1" customWidth="1"/>
    <col min="8963" max="8963" width="6.21875" style="1" bestFit="1" customWidth="1"/>
    <col min="8964" max="8964" width="12.88671875" style="1" bestFit="1" customWidth="1"/>
    <col min="8965" max="8965" width="7.33203125" style="1" bestFit="1" customWidth="1"/>
    <col min="8966" max="8966" width="9.109375" style="1" bestFit="1" customWidth="1"/>
    <col min="8967" max="8967" width="7.77734375" style="1" bestFit="1" customWidth="1"/>
    <col min="8968" max="9216" width="8.88671875" style="1"/>
    <col min="9217" max="9217" width="10" style="1" bestFit="1" customWidth="1"/>
    <col min="9218" max="9218" width="43.109375" style="1" customWidth="1"/>
    <col min="9219" max="9219" width="6.21875" style="1" bestFit="1" customWidth="1"/>
    <col min="9220" max="9220" width="12.88671875" style="1" bestFit="1" customWidth="1"/>
    <col min="9221" max="9221" width="7.33203125" style="1" bestFit="1" customWidth="1"/>
    <col min="9222" max="9222" width="9.109375" style="1" bestFit="1" customWidth="1"/>
    <col min="9223" max="9223" width="7.77734375" style="1" bestFit="1" customWidth="1"/>
    <col min="9224" max="9472" width="8.88671875" style="1"/>
    <col min="9473" max="9473" width="10" style="1" bestFit="1" customWidth="1"/>
    <col min="9474" max="9474" width="43.109375" style="1" customWidth="1"/>
    <col min="9475" max="9475" width="6.21875" style="1" bestFit="1" customWidth="1"/>
    <col min="9476" max="9476" width="12.88671875" style="1" bestFit="1" customWidth="1"/>
    <col min="9477" max="9477" width="7.33203125" style="1" bestFit="1" customWidth="1"/>
    <col min="9478" max="9478" width="9.109375" style="1" bestFit="1" customWidth="1"/>
    <col min="9479" max="9479" width="7.77734375" style="1" bestFit="1" customWidth="1"/>
    <col min="9480" max="9728" width="8.88671875" style="1"/>
    <col min="9729" max="9729" width="10" style="1" bestFit="1" customWidth="1"/>
    <col min="9730" max="9730" width="43.109375" style="1" customWidth="1"/>
    <col min="9731" max="9731" width="6.21875" style="1" bestFit="1" customWidth="1"/>
    <col min="9732" max="9732" width="12.88671875" style="1" bestFit="1" customWidth="1"/>
    <col min="9733" max="9733" width="7.33203125" style="1" bestFit="1" customWidth="1"/>
    <col min="9734" max="9734" width="9.109375" style="1" bestFit="1" customWidth="1"/>
    <col min="9735" max="9735" width="7.77734375" style="1" bestFit="1" customWidth="1"/>
    <col min="9736" max="9984" width="8.88671875" style="1"/>
    <col min="9985" max="9985" width="10" style="1" bestFit="1" customWidth="1"/>
    <col min="9986" max="9986" width="43.109375" style="1" customWidth="1"/>
    <col min="9987" max="9987" width="6.21875" style="1" bestFit="1" customWidth="1"/>
    <col min="9988" max="9988" width="12.88671875" style="1" bestFit="1" customWidth="1"/>
    <col min="9989" max="9989" width="7.33203125" style="1" bestFit="1" customWidth="1"/>
    <col min="9990" max="9990" width="9.109375" style="1" bestFit="1" customWidth="1"/>
    <col min="9991" max="9991" width="7.77734375" style="1" bestFit="1" customWidth="1"/>
    <col min="9992" max="10240" width="8.88671875" style="1"/>
    <col min="10241" max="10241" width="10" style="1" bestFit="1" customWidth="1"/>
    <col min="10242" max="10242" width="43.109375" style="1" customWidth="1"/>
    <col min="10243" max="10243" width="6.21875" style="1" bestFit="1" customWidth="1"/>
    <col min="10244" max="10244" width="12.88671875" style="1" bestFit="1" customWidth="1"/>
    <col min="10245" max="10245" width="7.33203125" style="1" bestFit="1" customWidth="1"/>
    <col min="10246" max="10246" width="9.109375" style="1" bestFit="1" customWidth="1"/>
    <col min="10247" max="10247" width="7.77734375" style="1" bestFit="1" customWidth="1"/>
    <col min="10248" max="10496" width="8.88671875" style="1"/>
    <col min="10497" max="10497" width="10" style="1" bestFit="1" customWidth="1"/>
    <col min="10498" max="10498" width="43.109375" style="1" customWidth="1"/>
    <col min="10499" max="10499" width="6.21875" style="1" bestFit="1" customWidth="1"/>
    <col min="10500" max="10500" width="12.88671875" style="1" bestFit="1" customWidth="1"/>
    <col min="10501" max="10501" width="7.33203125" style="1" bestFit="1" customWidth="1"/>
    <col min="10502" max="10502" width="9.109375" style="1" bestFit="1" customWidth="1"/>
    <col min="10503" max="10503" width="7.77734375" style="1" bestFit="1" customWidth="1"/>
    <col min="10504" max="10752" width="8.88671875" style="1"/>
    <col min="10753" max="10753" width="10" style="1" bestFit="1" customWidth="1"/>
    <col min="10754" max="10754" width="43.109375" style="1" customWidth="1"/>
    <col min="10755" max="10755" width="6.21875" style="1" bestFit="1" customWidth="1"/>
    <col min="10756" max="10756" width="12.88671875" style="1" bestFit="1" customWidth="1"/>
    <col min="10757" max="10757" width="7.33203125" style="1" bestFit="1" customWidth="1"/>
    <col min="10758" max="10758" width="9.109375" style="1" bestFit="1" customWidth="1"/>
    <col min="10759" max="10759" width="7.77734375" style="1" bestFit="1" customWidth="1"/>
    <col min="10760" max="11008" width="8.88671875" style="1"/>
    <col min="11009" max="11009" width="10" style="1" bestFit="1" customWidth="1"/>
    <col min="11010" max="11010" width="43.109375" style="1" customWidth="1"/>
    <col min="11011" max="11011" width="6.21875" style="1" bestFit="1" customWidth="1"/>
    <col min="11012" max="11012" width="12.88671875" style="1" bestFit="1" customWidth="1"/>
    <col min="11013" max="11013" width="7.33203125" style="1" bestFit="1" customWidth="1"/>
    <col min="11014" max="11014" width="9.109375" style="1" bestFit="1" customWidth="1"/>
    <col min="11015" max="11015" width="7.77734375" style="1" bestFit="1" customWidth="1"/>
    <col min="11016" max="11264" width="8.88671875" style="1"/>
    <col min="11265" max="11265" width="10" style="1" bestFit="1" customWidth="1"/>
    <col min="11266" max="11266" width="43.109375" style="1" customWidth="1"/>
    <col min="11267" max="11267" width="6.21875" style="1" bestFit="1" customWidth="1"/>
    <col min="11268" max="11268" width="12.88671875" style="1" bestFit="1" customWidth="1"/>
    <col min="11269" max="11269" width="7.33203125" style="1" bestFit="1" customWidth="1"/>
    <col min="11270" max="11270" width="9.109375" style="1" bestFit="1" customWidth="1"/>
    <col min="11271" max="11271" width="7.77734375" style="1" bestFit="1" customWidth="1"/>
    <col min="11272" max="11520" width="8.88671875" style="1"/>
    <col min="11521" max="11521" width="10" style="1" bestFit="1" customWidth="1"/>
    <col min="11522" max="11522" width="43.109375" style="1" customWidth="1"/>
    <col min="11523" max="11523" width="6.21875" style="1" bestFit="1" customWidth="1"/>
    <col min="11524" max="11524" width="12.88671875" style="1" bestFit="1" customWidth="1"/>
    <col min="11525" max="11525" width="7.33203125" style="1" bestFit="1" customWidth="1"/>
    <col min="11526" max="11526" width="9.109375" style="1" bestFit="1" customWidth="1"/>
    <col min="11527" max="11527" width="7.77734375" style="1" bestFit="1" customWidth="1"/>
    <col min="11528" max="11776" width="8.88671875" style="1"/>
    <col min="11777" max="11777" width="10" style="1" bestFit="1" customWidth="1"/>
    <col min="11778" max="11778" width="43.109375" style="1" customWidth="1"/>
    <col min="11779" max="11779" width="6.21875" style="1" bestFit="1" customWidth="1"/>
    <col min="11780" max="11780" width="12.88671875" style="1" bestFit="1" customWidth="1"/>
    <col min="11781" max="11781" width="7.33203125" style="1" bestFit="1" customWidth="1"/>
    <col min="11782" max="11782" width="9.109375" style="1" bestFit="1" customWidth="1"/>
    <col min="11783" max="11783" width="7.77734375" style="1" bestFit="1" customWidth="1"/>
    <col min="11784" max="12032" width="8.88671875" style="1"/>
    <col min="12033" max="12033" width="10" style="1" bestFit="1" customWidth="1"/>
    <col min="12034" max="12034" width="43.109375" style="1" customWidth="1"/>
    <col min="12035" max="12035" width="6.21875" style="1" bestFit="1" customWidth="1"/>
    <col min="12036" max="12036" width="12.88671875" style="1" bestFit="1" customWidth="1"/>
    <col min="12037" max="12037" width="7.33203125" style="1" bestFit="1" customWidth="1"/>
    <col min="12038" max="12038" width="9.109375" style="1" bestFit="1" customWidth="1"/>
    <col min="12039" max="12039" width="7.77734375" style="1" bestFit="1" customWidth="1"/>
    <col min="12040" max="12288" width="8.88671875" style="1"/>
    <col min="12289" max="12289" width="10" style="1" bestFit="1" customWidth="1"/>
    <col min="12290" max="12290" width="43.109375" style="1" customWidth="1"/>
    <col min="12291" max="12291" width="6.21875" style="1" bestFit="1" customWidth="1"/>
    <col min="12292" max="12292" width="12.88671875" style="1" bestFit="1" customWidth="1"/>
    <col min="12293" max="12293" width="7.33203125" style="1" bestFit="1" customWidth="1"/>
    <col min="12294" max="12294" width="9.109375" style="1" bestFit="1" customWidth="1"/>
    <col min="12295" max="12295" width="7.77734375" style="1" bestFit="1" customWidth="1"/>
    <col min="12296" max="12544" width="8.88671875" style="1"/>
    <col min="12545" max="12545" width="10" style="1" bestFit="1" customWidth="1"/>
    <col min="12546" max="12546" width="43.109375" style="1" customWidth="1"/>
    <col min="12547" max="12547" width="6.21875" style="1" bestFit="1" customWidth="1"/>
    <col min="12548" max="12548" width="12.88671875" style="1" bestFit="1" customWidth="1"/>
    <col min="12549" max="12549" width="7.33203125" style="1" bestFit="1" customWidth="1"/>
    <col min="12550" max="12550" width="9.109375" style="1" bestFit="1" customWidth="1"/>
    <col min="12551" max="12551" width="7.77734375" style="1" bestFit="1" customWidth="1"/>
    <col min="12552" max="12800" width="8.88671875" style="1"/>
    <col min="12801" max="12801" width="10" style="1" bestFit="1" customWidth="1"/>
    <col min="12802" max="12802" width="43.109375" style="1" customWidth="1"/>
    <col min="12803" max="12803" width="6.21875" style="1" bestFit="1" customWidth="1"/>
    <col min="12804" max="12804" width="12.88671875" style="1" bestFit="1" customWidth="1"/>
    <col min="12805" max="12805" width="7.33203125" style="1" bestFit="1" customWidth="1"/>
    <col min="12806" max="12806" width="9.109375" style="1" bestFit="1" customWidth="1"/>
    <col min="12807" max="12807" width="7.77734375" style="1" bestFit="1" customWidth="1"/>
    <col min="12808" max="13056" width="8.88671875" style="1"/>
    <col min="13057" max="13057" width="10" style="1" bestFit="1" customWidth="1"/>
    <col min="13058" max="13058" width="43.109375" style="1" customWidth="1"/>
    <col min="13059" max="13059" width="6.21875" style="1" bestFit="1" customWidth="1"/>
    <col min="13060" max="13060" width="12.88671875" style="1" bestFit="1" customWidth="1"/>
    <col min="13061" max="13061" width="7.33203125" style="1" bestFit="1" customWidth="1"/>
    <col min="13062" max="13062" width="9.109375" style="1" bestFit="1" customWidth="1"/>
    <col min="13063" max="13063" width="7.77734375" style="1" bestFit="1" customWidth="1"/>
    <col min="13064" max="13312" width="8.88671875" style="1"/>
    <col min="13313" max="13313" width="10" style="1" bestFit="1" customWidth="1"/>
    <col min="13314" max="13314" width="43.109375" style="1" customWidth="1"/>
    <col min="13315" max="13315" width="6.21875" style="1" bestFit="1" customWidth="1"/>
    <col min="13316" max="13316" width="12.88671875" style="1" bestFit="1" customWidth="1"/>
    <col min="13317" max="13317" width="7.33203125" style="1" bestFit="1" customWidth="1"/>
    <col min="13318" max="13318" width="9.109375" style="1" bestFit="1" customWidth="1"/>
    <col min="13319" max="13319" width="7.77734375" style="1" bestFit="1" customWidth="1"/>
    <col min="13320" max="13568" width="8.88671875" style="1"/>
    <col min="13569" max="13569" width="10" style="1" bestFit="1" customWidth="1"/>
    <col min="13570" max="13570" width="43.109375" style="1" customWidth="1"/>
    <col min="13571" max="13571" width="6.21875" style="1" bestFit="1" customWidth="1"/>
    <col min="13572" max="13572" width="12.88671875" style="1" bestFit="1" customWidth="1"/>
    <col min="13573" max="13573" width="7.33203125" style="1" bestFit="1" customWidth="1"/>
    <col min="13574" max="13574" width="9.109375" style="1" bestFit="1" customWidth="1"/>
    <col min="13575" max="13575" width="7.77734375" style="1" bestFit="1" customWidth="1"/>
    <col min="13576" max="13824" width="8.88671875" style="1"/>
    <col min="13825" max="13825" width="10" style="1" bestFit="1" customWidth="1"/>
    <col min="13826" max="13826" width="43.109375" style="1" customWidth="1"/>
    <col min="13827" max="13827" width="6.21875" style="1" bestFit="1" customWidth="1"/>
    <col min="13828" max="13828" width="12.88671875" style="1" bestFit="1" customWidth="1"/>
    <col min="13829" max="13829" width="7.33203125" style="1" bestFit="1" customWidth="1"/>
    <col min="13830" max="13830" width="9.109375" style="1" bestFit="1" customWidth="1"/>
    <col min="13831" max="13831" width="7.77734375" style="1" bestFit="1" customWidth="1"/>
    <col min="13832" max="14080" width="8.88671875" style="1"/>
    <col min="14081" max="14081" width="10" style="1" bestFit="1" customWidth="1"/>
    <col min="14082" max="14082" width="43.109375" style="1" customWidth="1"/>
    <col min="14083" max="14083" width="6.21875" style="1" bestFit="1" customWidth="1"/>
    <col min="14084" max="14084" width="12.88671875" style="1" bestFit="1" customWidth="1"/>
    <col min="14085" max="14085" width="7.33203125" style="1" bestFit="1" customWidth="1"/>
    <col min="14086" max="14086" width="9.109375" style="1" bestFit="1" customWidth="1"/>
    <col min="14087" max="14087" width="7.77734375" style="1" bestFit="1" customWidth="1"/>
    <col min="14088" max="14336" width="8.88671875" style="1"/>
    <col min="14337" max="14337" width="10" style="1" bestFit="1" customWidth="1"/>
    <col min="14338" max="14338" width="43.109375" style="1" customWidth="1"/>
    <col min="14339" max="14339" width="6.21875" style="1" bestFit="1" customWidth="1"/>
    <col min="14340" max="14340" width="12.88671875" style="1" bestFit="1" customWidth="1"/>
    <col min="14341" max="14341" width="7.33203125" style="1" bestFit="1" customWidth="1"/>
    <col min="14342" max="14342" width="9.109375" style="1" bestFit="1" customWidth="1"/>
    <col min="14343" max="14343" width="7.77734375" style="1" bestFit="1" customWidth="1"/>
    <col min="14344" max="14592" width="8.88671875" style="1"/>
    <col min="14593" max="14593" width="10" style="1" bestFit="1" customWidth="1"/>
    <col min="14594" max="14594" width="43.109375" style="1" customWidth="1"/>
    <col min="14595" max="14595" width="6.21875" style="1" bestFit="1" customWidth="1"/>
    <col min="14596" max="14596" width="12.88671875" style="1" bestFit="1" customWidth="1"/>
    <col min="14597" max="14597" width="7.33203125" style="1" bestFit="1" customWidth="1"/>
    <col min="14598" max="14598" width="9.109375" style="1" bestFit="1" customWidth="1"/>
    <col min="14599" max="14599" width="7.77734375" style="1" bestFit="1" customWidth="1"/>
    <col min="14600" max="14848" width="8.88671875" style="1"/>
    <col min="14849" max="14849" width="10" style="1" bestFit="1" customWidth="1"/>
    <col min="14850" max="14850" width="43.109375" style="1" customWidth="1"/>
    <col min="14851" max="14851" width="6.21875" style="1" bestFit="1" customWidth="1"/>
    <col min="14852" max="14852" width="12.88671875" style="1" bestFit="1" customWidth="1"/>
    <col min="14853" max="14853" width="7.33203125" style="1" bestFit="1" customWidth="1"/>
    <col min="14854" max="14854" width="9.109375" style="1" bestFit="1" customWidth="1"/>
    <col min="14855" max="14855" width="7.77734375" style="1" bestFit="1" customWidth="1"/>
    <col min="14856" max="15104" width="8.88671875" style="1"/>
    <col min="15105" max="15105" width="10" style="1" bestFit="1" customWidth="1"/>
    <col min="15106" max="15106" width="43.109375" style="1" customWidth="1"/>
    <col min="15107" max="15107" width="6.21875" style="1" bestFit="1" customWidth="1"/>
    <col min="15108" max="15108" width="12.88671875" style="1" bestFit="1" customWidth="1"/>
    <col min="15109" max="15109" width="7.33203125" style="1" bestFit="1" customWidth="1"/>
    <col min="15110" max="15110" width="9.109375" style="1" bestFit="1" customWidth="1"/>
    <col min="15111" max="15111" width="7.77734375" style="1" bestFit="1" customWidth="1"/>
    <col min="15112" max="15360" width="8.88671875" style="1"/>
    <col min="15361" max="15361" width="10" style="1" bestFit="1" customWidth="1"/>
    <col min="15362" max="15362" width="43.109375" style="1" customWidth="1"/>
    <col min="15363" max="15363" width="6.21875" style="1" bestFit="1" customWidth="1"/>
    <col min="15364" max="15364" width="12.88671875" style="1" bestFit="1" customWidth="1"/>
    <col min="15365" max="15365" width="7.33203125" style="1" bestFit="1" customWidth="1"/>
    <col min="15366" max="15366" width="9.109375" style="1" bestFit="1" customWidth="1"/>
    <col min="15367" max="15367" width="7.77734375" style="1" bestFit="1" customWidth="1"/>
    <col min="15368" max="15616" width="8.88671875" style="1"/>
    <col min="15617" max="15617" width="10" style="1" bestFit="1" customWidth="1"/>
    <col min="15618" max="15618" width="43.109375" style="1" customWidth="1"/>
    <col min="15619" max="15619" width="6.21875" style="1" bestFit="1" customWidth="1"/>
    <col min="15620" max="15620" width="12.88671875" style="1" bestFit="1" customWidth="1"/>
    <col min="15621" max="15621" width="7.33203125" style="1" bestFit="1" customWidth="1"/>
    <col min="15622" max="15622" width="9.109375" style="1" bestFit="1" customWidth="1"/>
    <col min="15623" max="15623" width="7.77734375" style="1" bestFit="1" customWidth="1"/>
    <col min="15624" max="15872" width="8.88671875" style="1"/>
    <col min="15873" max="15873" width="10" style="1" bestFit="1" customWidth="1"/>
    <col min="15874" max="15874" width="43.109375" style="1" customWidth="1"/>
    <col min="15875" max="15875" width="6.21875" style="1" bestFit="1" customWidth="1"/>
    <col min="15876" max="15876" width="12.88671875" style="1" bestFit="1" customWidth="1"/>
    <col min="15877" max="15877" width="7.33203125" style="1" bestFit="1" customWidth="1"/>
    <col min="15878" max="15878" width="9.109375" style="1" bestFit="1" customWidth="1"/>
    <col min="15879" max="15879" width="7.77734375" style="1" bestFit="1" customWidth="1"/>
    <col min="15880" max="16128" width="8.88671875" style="1"/>
    <col min="16129" max="16129" width="10" style="1" bestFit="1" customWidth="1"/>
    <col min="16130" max="16130" width="43.109375" style="1" customWidth="1"/>
    <col min="16131" max="16131" width="6.21875" style="1" bestFit="1" customWidth="1"/>
    <col min="16132" max="16132" width="12.88671875" style="1" bestFit="1" customWidth="1"/>
    <col min="16133" max="16133" width="7.33203125" style="1" bestFit="1" customWidth="1"/>
    <col min="16134" max="16134" width="9.109375" style="1" bestFit="1" customWidth="1"/>
    <col min="16135" max="16135" width="7.77734375" style="1" bestFit="1" customWidth="1"/>
    <col min="16136" max="16384" width="8.88671875" style="1"/>
  </cols>
  <sheetData>
    <row r="1" spans="1:7" x14ac:dyDescent="0.25">
      <c r="A1" s="24" t="s">
        <v>0</v>
      </c>
      <c r="B1" s="24" t="s">
        <v>1</v>
      </c>
      <c r="C1" s="25" t="s">
        <v>2</v>
      </c>
      <c r="D1" s="26" t="s">
        <v>3</v>
      </c>
      <c r="E1" s="26" t="s">
        <v>4</v>
      </c>
      <c r="F1" s="27" t="s">
        <v>5</v>
      </c>
      <c r="G1" s="27" t="s">
        <v>6</v>
      </c>
    </row>
    <row r="2" spans="1:7" x14ac:dyDescent="0.25">
      <c r="A2" s="2">
        <v>2070</v>
      </c>
      <c r="B2" s="3" t="s">
        <v>514</v>
      </c>
      <c r="C2" s="4" t="s">
        <v>21</v>
      </c>
      <c r="D2" s="9">
        <v>1407.0001399</v>
      </c>
      <c r="E2" s="10">
        <v>54.28</v>
      </c>
      <c r="F2" s="7">
        <v>76371.960000000006</v>
      </c>
      <c r="G2" s="8">
        <v>8.08</v>
      </c>
    </row>
    <row r="3" spans="1:7" x14ac:dyDescent="0.25">
      <c r="A3" s="2">
        <v>5</v>
      </c>
      <c r="B3" s="3" t="s">
        <v>9</v>
      </c>
      <c r="C3" s="4" t="s">
        <v>10</v>
      </c>
      <c r="D3" s="9">
        <v>3846.6632161000002</v>
      </c>
      <c r="E3" s="10">
        <v>15.3</v>
      </c>
      <c r="F3" s="7">
        <v>58853.94</v>
      </c>
      <c r="G3" s="8">
        <v>6.22</v>
      </c>
    </row>
    <row r="4" spans="1:7" ht="22.8" x14ac:dyDescent="0.25">
      <c r="A4" s="2">
        <v>1326</v>
      </c>
      <c r="B4" s="3" t="s">
        <v>515</v>
      </c>
      <c r="C4" s="4" t="s">
        <v>19</v>
      </c>
      <c r="D4" s="9">
        <v>3451.9209999999998</v>
      </c>
      <c r="E4" s="10">
        <v>15.66</v>
      </c>
      <c r="F4" s="7">
        <v>54057.08</v>
      </c>
      <c r="G4" s="8">
        <v>5.72</v>
      </c>
    </row>
    <row r="5" spans="1:7" x14ac:dyDescent="0.25">
      <c r="A5" s="2">
        <v>8</v>
      </c>
      <c r="B5" s="3" t="s">
        <v>26</v>
      </c>
      <c r="C5" s="4" t="s">
        <v>10</v>
      </c>
      <c r="D5" s="9">
        <v>2446.6032017000002</v>
      </c>
      <c r="E5" s="10">
        <v>16.97</v>
      </c>
      <c r="F5" s="7">
        <v>41518.85</v>
      </c>
      <c r="G5" s="8">
        <v>4.3899999999999997</v>
      </c>
    </row>
    <row r="6" spans="1:7" x14ac:dyDescent="0.25">
      <c r="A6" s="2">
        <v>4</v>
      </c>
      <c r="B6" s="3" t="s">
        <v>22</v>
      </c>
      <c r="C6" s="4" t="s">
        <v>10</v>
      </c>
      <c r="D6" s="9">
        <v>1423.1811270999999</v>
      </c>
      <c r="E6" s="10">
        <v>23.41</v>
      </c>
      <c r="F6" s="7">
        <v>33316.67</v>
      </c>
      <c r="G6" s="8">
        <v>3.52</v>
      </c>
    </row>
    <row r="7" spans="1:7" ht="34.200000000000003" x14ac:dyDescent="0.25">
      <c r="A7" s="2">
        <v>2995</v>
      </c>
      <c r="B7" s="3" t="s">
        <v>516</v>
      </c>
      <c r="C7" s="4" t="s">
        <v>21</v>
      </c>
      <c r="D7" s="11">
        <v>50.28</v>
      </c>
      <c r="E7" s="16">
        <v>637.59</v>
      </c>
      <c r="F7" s="7">
        <v>32058.02</v>
      </c>
      <c r="G7" s="8">
        <v>3.39</v>
      </c>
    </row>
    <row r="8" spans="1:7" ht="79.8" x14ac:dyDescent="0.25">
      <c r="A8" s="3" t="s">
        <v>517</v>
      </c>
      <c r="B8" s="3" t="s">
        <v>518</v>
      </c>
      <c r="C8" s="4" t="s">
        <v>21</v>
      </c>
      <c r="D8" s="15">
        <v>264.89789999999999</v>
      </c>
      <c r="E8" s="16">
        <v>109.15</v>
      </c>
      <c r="F8" s="7">
        <v>28913.599999999999</v>
      </c>
      <c r="G8" s="8">
        <v>3.06</v>
      </c>
    </row>
    <row r="9" spans="1:7" ht="22.8" x14ac:dyDescent="0.25">
      <c r="A9" s="3" t="s">
        <v>519</v>
      </c>
      <c r="B9" s="3" t="s">
        <v>520</v>
      </c>
      <c r="C9" s="4" t="s">
        <v>21</v>
      </c>
      <c r="D9" s="15">
        <v>411.74946879999999</v>
      </c>
      <c r="E9" s="10">
        <v>54.48</v>
      </c>
      <c r="F9" s="7">
        <v>22432.11</v>
      </c>
      <c r="G9" s="8">
        <v>2.37</v>
      </c>
    </row>
    <row r="10" spans="1:7" x14ac:dyDescent="0.25">
      <c r="A10" s="2">
        <v>18</v>
      </c>
      <c r="B10" s="3" t="s">
        <v>58</v>
      </c>
      <c r="C10" s="4" t="s">
        <v>10</v>
      </c>
      <c r="D10" s="15">
        <v>902.09997450000003</v>
      </c>
      <c r="E10" s="10">
        <v>23.41</v>
      </c>
      <c r="F10" s="7">
        <v>21118.16</v>
      </c>
      <c r="G10" s="8">
        <v>2.23</v>
      </c>
    </row>
    <row r="11" spans="1:7" x14ac:dyDescent="0.25">
      <c r="A11" s="2">
        <v>1215</v>
      </c>
      <c r="B11" s="3" t="s">
        <v>18</v>
      </c>
      <c r="C11" s="4" t="s">
        <v>19</v>
      </c>
      <c r="D11" s="13">
        <v>31788.025438600002</v>
      </c>
      <c r="E11" s="14">
        <v>0.61</v>
      </c>
      <c r="F11" s="7">
        <v>19390.689999999999</v>
      </c>
      <c r="G11" s="8">
        <v>2.0499999999999998</v>
      </c>
    </row>
    <row r="12" spans="1:7" ht="22.8" x14ac:dyDescent="0.25">
      <c r="A12" s="2">
        <v>2984</v>
      </c>
      <c r="B12" s="3" t="s">
        <v>521</v>
      </c>
      <c r="C12" s="4" t="s">
        <v>21</v>
      </c>
      <c r="D12" s="15">
        <v>144.94</v>
      </c>
      <c r="E12" s="16">
        <v>124.19</v>
      </c>
      <c r="F12" s="7">
        <v>18000.09</v>
      </c>
      <c r="G12" s="8">
        <v>1.9</v>
      </c>
    </row>
    <row r="13" spans="1:7" ht="91.2" x14ac:dyDescent="0.25">
      <c r="A13" s="3" t="s">
        <v>522</v>
      </c>
      <c r="B13" s="3" t="s">
        <v>523</v>
      </c>
      <c r="C13" s="4" t="s">
        <v>12</v>
      </c>
      <c r="D13" s="11">
        <v>25</v>
      </c>
      <c r="E13" s="16">
        <v>681.7</v>
      </c>
      <c r="F13" s="7">
        <v>17042.5</v>
      </c>
      <c r="G13" s="8">
        <v>1.8</v>
      </c>
    </row>
    <row r="14" spans="1:7" x14ac:dyDescent="0.25">
      <c r="A14" s="2">
        <v>12</v>
      </c>
      <c r="B14" s="3" t="s">
        <v>160</v>
      </c>
      <c r="C14" s="4" t="s">
        <v>10</v>
      </c>
      <c r="D14" s="15">
        <v>727.28260869999997</v>
      </c>
      <c r="E14" s="10">
        <v>23.41</v>
      </c>
      <c r="F14" s="7">
        <v>17025.68</v>
      </c>
      <c r="G14" s="8">
        <v>1.8</v>
      </c>
    </row>
    <row r="15" spans="1:7" x14ac:dyDescent="0.25">
      <c r="A15" s="3" t="s">
        <v>524</v>
      </c>
      <c r="B15" s="3" t="s">
        <v>525</v>
      </c>
      <c r="C15" s="4" t="s">
        <v>21</v>
      </c>
      <c r="D15" s="15">
        <v>140.42699999999999</v>
      </c>
      <c r="E15" s="16">
        <v>120.7</v>
      </c>
      <c r="F15" s="7">
        <v>16949.53</v>
      </c>
      <c r="G15" s="8">
        <v>1.79</v>
      </c>
    </row>
    <row r="16" spans="1:7" ht="22.8" x14ac:dyDescent="0.25">
      <c r="A16" s="2">
        <v>2302</v>
      </c>
      <c r="B16" s="3" t="s">
        <v>526</v>
      </c>
      <c r="C16" s="4" t="s">
        <v>21</v>
      </c>
      <c r="D16" s="15">
        <v>177.55099999999999</v>
      </c>
      <c r="E16" s="10">
        <v>79.150000000000006</v>
      </c>
      <c r="F16" s="7">
        <v>14053.16</v>
      </c>
      <c r="G16" s="8">
        <v>1.49</v>
      </c>
    </row>
    <row r="17" spans="1:7" x14ac:dyDescent="0.25">
      <c r="A17" s="2">
        <v>1273</v>
      </c>
      <c r="B17" s="3" t="s">
        <v>428</v>
      </c>
      <c r="C17" s="4" t="s">
        <v>109</v>
      </c>
      <c r="D17" s="15">
        <v>133.13062199999999</v>
      </c>
      <c r="E17" s="16">
        <v>103.27</v>
      </c>
      <c r="F17" s="7">
        <v>13748.39</v>
      </c>
      <c r="G17" s="8">
        <v>1.45</v>
      </c>
    </row>
    <row r="18" spans="1:7" x14ac:dyDescent="0.25">
      <c r="A18" s="2">
        <v>11</v>
      </c>
      <c r="B18" s="3" t="s">
        <v>70</v>
      </c>
      <c r="C18" s="4" t="s">
        <v>10</v>
      </c>
      <c r="D18" s="15">
        <v>547.84459890000005</v>
      </c>
      <c r="E18" s="10">
        <v>23.41</v>
      </c>
      <c r="F18" s="7">
        <v>12825.04</v>
      </c>
      <c r="G18" s="8">
        <v>1.36</v>
      </c>
    </row>
    <row r="19" spans="1:7" x14ac:dyDescent="0.25">
      <c r="A19" s="2">
        <v>3778</v>
      </c>
      <c r="B19" s="3" t="s">
        <v>527</v>
      </c>
      <c r="C19" s="4" t="s">
        <v>37</v>
      </c>
      <c r="D19" s="15">
        <v>256.98899990000001</v>
      </c>
      <c r="E19" s="10">
        <v>45.31</v>
      </c>
      <c r="F19" s="7">
        <v>11644.17</v>
      </c>
      <c r="G19" s="8">
        <v>1.23</v>
      </c>
    </row>
    <row r="20" spans="1:7" ht="22.8" x14ac:dyDescent="0.25">
      <c r="A20" s="2">
        <v>2691</v>
      </c>
      <c r="B20" s="3" t="s">
        <v>31</v>
      </c>
      <c r="C20" s="4" t="s">
        <v>32</v>
      </c>
      <c r="D20" s="15">
        <v>132.13999999999999</v>
      </c>
      <c r="E20" s="10">
        <v>86.6</v>
      </c>
      <c r="F20" s="7">
        <v>11443.32</v>
      </c>
      <c r="G20" s="8">
        <v>1.21</v>
      </c>
    </row>
    <row r="21" spans="1:7" ht="34.200000000000003" x14ac:dyDescent="0.25">
      <c r="A21" s="2">
        <v>2072</v>
      </c>
      <c r="B21" s="3" t="s">
        <v>528</v>
      </c>
      <c r="C21" s="4" t="s">
        <v>109</v>
      </c>
      <c r="D21" s="15">
        <v>255.05168</v>
      </c>
      <c r="E21" s="10">
        <v>43.94</v>
      </c>
      <c r="F21" s="7">
        <v>11206.97</v>
      </c>
      <c r="G21" s="8">
        <v>1.19</v>
      </c>
    </row>
    <row r="22" spans="1:7" x14ac:dyDescent="0.25">
      <c r="A22" s="2">
        <v>2376</v>
      </c>
      <c r="B22" s="3" t="s">
        <v>46</v>
      </c>
      <c r="C22" s="4" t="s">
        <v>19</v>
      </c>
      <c r="D22" s="9">
        <v>1019.3765100000001</v>
      </c>
      <c r="E22" s="10">
        <v>10.93</v>
      </c>
      <c r="F22" s="7">
        <v>11141.78</v>
      </c>
      <c r="G22" s="8">
        <v>1.18</v>
      </c>
    </row>
    <row r="23" spans="1:7" x14ac:dyDescent="0.25">
      <c r="A23" s="2">
        <v>1421</v>
      </c>
      <c r="B23" s="3" t="s">
        <v>529</v>
      </c>
      <c r="C23" s="4" t="s">
        <v>21</v>
      </c>
      <c r="D23" s="11">
        <v>25.292399799999998</v>
      </c>
      <c r="E23" s="16">
        <v>378.33</v>
      </c>
      <c r="F23" s="17">
        <v>9568.8700000000008</v>
      </c>
      <c r="G23" s="8">
        <v>1.01</v>
      </c>
    </row>
    <row r="24" spans="1:7" ht="22.8" x14ac:dyDescent="0.25">
      <c r="A24" s="2">
        <v>3270</v>
      </c>
      <c r="B24" s="3" t="s">
        <v>530</v>
      </c>
      <c r="C24" s="4" t="s">
        <v>37</v>
      </c>
      <c r="D24" s="15">
        <v>294</v>
      </c>
      <c r="E24" s="10">
        <v>28.12</v>
      </c>
      <c r="F24" s="17">
        <v>8267.2800000000007</v>
      </c>
      <c r="G24" s="8">
        <v>0.87</v>
      </c>
    </row>
    <row r="25" spans="1:7" x14ac:dyDescent="0.25">
      <c r="A25" s="2">
        <v>28</v>
      </c>
      <c r="B25" s="3" t="s">
        <v>531</v>
      </c>
      <c r="C25" s="4" t="s">
        <v>10</v>
      </c>
      <c r="D25" s="15">
        <v>350.32872889999999</v>
      </c>
      <c r="E25" s="10">
        <v>23.41</v>
      </c>
      <c r="F25" s="17">
        <v>8201.19</v>
      </c>
      <c r="G25" s="8">
        <v>0.87</v>
      </c>
    </row>
    <row r="26" spans="1:7" x14ac:dyDescent="0.25">
      <c r="A26" s="2">
        <v>2386</v>
      </c>
      <c r="B26" s="3" t="s">
        <v>34</v>
      </c>
      <c r="C26" s="4" t="s">
        <v>32</v>
      </c>
      <c r="D26" s="11">
        <v>49.405016199999999</v>
      </c>
      <c r="E26" s="16">
        <v>158.06</v>
      </c>
      <c r="F26" s="17">
        <v>7808.95</v>
      </c>
      <c r="G26" s="8">
        <v>0.83</v>
      </c>
    </row>
    <row r="27" spans="1:7" x14ac:dyDescent="0.25">
      <c r="A27" s="2">
        <v>2804</v>
      </c>
      <c r="B27" s="3" t="s">
        <v>35</v>
      </c>
      <c r="C27" s="4" t="s">
        <v>32</v>
      </c>
      <c r="D27" s="11">
        <v>49.297595100000002</v>
      </c>
      <c r="E27" s="16">
        <v>158.19999999999999</v>
      </c>
      <c r="F27" s="17">
        <v>7798.87</v>
      </c>
      <c r="G27" s="8">
        <v>0.82</v>
      </c>
    </row>
    <row r="28" spans="1:7" ht="22.8" x14ac:dyDescent="0.25">
      <c r="A28" s="2">
        <v>3119</v>
      </c>
      <c r="B28" s="3" t="s">
        <v>532</v>
      </c>
      <c r="C28" s="4" t="s">
        <v>37</v>
      </c>
      <c r="D28" s="15">
        <v>331.5</v>
      </c>
      <c r="E28" s="10">
        <v>23.27</v>
      </c>
      <c r="F28" s="17">
        <v>7714</v>
      </c>
      <c r="G28" s="8">
        <v>0.82</v>
      </c>
    </row>
    <row r="29" spans="1:7" x14ac:dyDescent="0.25">
      <c r="A29" s="2">
        <v>2504</v>
      </c>
      <c r="B29" s="3" t="s">
        <v>60</v>
      </c>
      <c r="C29" s="4" t="s">
        <v>19</v>
      </c>
      <c r="D29" s="15">
        <v>853.89120000000003</v>
      </c>
      <c r="E29" s="14">
        <v>8.42</v>
      </c>
      <c r="F29" s="17">
        <v>7189.76</v>
      </c>
      <c r="G29" s="8">
        <v>0.76</v>
      </c>
    </row>
    <row r="30" spans="1:7" ht="22.8" x14ac:dyDescent="0.25">
      <c r="A30" s="3" t="s">
        <v>533</v>
      </c>
      <c r="B30" s="3" t="s">
        <v>534</v>
      </c>
      <c r="C30" s="4" t="s">
        <v>535</v>
      </c>
      <c r="D30" s="5">
        <v>1</v>
      </c>
      <c r="E30" s="12">
        <v>7041</v>
      </c>
      <c r="F30" s="17">
        <v>7041</v>
      </c>
      <c r="G30" s="8">
        <v>0.74</v>
      </c>
    </row>
    <row r="31" spans="1:7" ht="22.8" x14ac:dyDescent="0.25">
      <c r="A31" s="3" t="s">
        <v>536</v>
      </c>
      <c r="B31" s="3" t="s">
        <v>537</v>
      </c>
      <c r="C31" s="4" t="s">
        <v>538</v>
      </c>
      <c r="D31" s="5">
        <v>4.6160705999999996</v>
      </c>
      <c r="E31" s="12">
        <v>1501.77</v>
      </c>
      <c r="F31" s="17">
        <v>6932.27</v>
      </c>
      <c r="G31" s="8">
        <v>0.73</v>
      </c>
    </row>
    <row r="32" spans="1:7" ht="22.8" x14ac:dyDescent="0.25">
      <c r="A32" s="2">
        <v>2414</v>
      </c>
      <c r="B32" s="3" t="s">
        <v>539</v>
      </c>
      <c r="C32" s="4" t="s">
        <v>21</v>
      </c>
      <c r="D32" s="15">
        <v>216.24600000000001</v>
      </c>
      <c r="E32" s="10">
        <v>31</v>
      </c>
      <c r="F32" s="17">
        <v>6703.62</v>
      </c>
      <c r="G32" s="8">
        <v>0.71</v>
      </c>
    </row>
    <row r="33" spans="1:7" x14ac:dyDescent="0.25">
      <c r="A33" s="2">
        <v>2421</v>
      </c>
      <c r="B33" s="3" t="s">
        <v>69</v>
      </c>
      <c r="C33" s="4" t="s">
        <v>19</v>
      </c>
      <c r="D33" s="15">
        <v>610.78290400000003</v>
      </c>
      <c r="E33" s="10">
        <v>10.72</v>
      </c>
      <c r="F33" s="17">
        <v>6547.59</v>
      </c>
      <c r="G33" s="8">
        <v>0.69</v>
      </c>
    </row>
    <row r="34" spans="1:7" ht="22.8" x14ac:dyDescent="0.25">
      <c r="A34" s="2">
        <v>2796</v>
      </c>
      <c r="B34" s="3" t="s">
        <v>540</v>
      </c>
      <c r="C34" s="4" t="s">
        <v>21</v>
      </c>
      <c r="D34" s="11">
        <v>34.978650000000002</v>
      </c>
      <c r="E34" s="16">
        <v>177.33</v>
      </c>
      <c r="F34" s="17">
        <v>6202.76</v>
      </c>
      <c r="G34" s="8">
        <v>0.66</v>
      </c>
    </row>
    <row r="35" spans="1:7" x14ac:dyDescent="0.25">
      <c r="A35" s="2">
        <v>2291</v>
      </c>
      <c r="B35" s="3" t="s">
        <v>541</v>
      </c>
      <c r="C35" s="4" t="s">
        <v>12</v>
      </c>
      <c r="D35" s="9">
        <v>3403.63715</v>
      </c>
      <c r="E35" s="14">
        <v>1.8</v>
      </c>
      <c r="F35" s="17">
        <v>6126.54</v>
      </c>
      <c r="G35" s="8">
        <v>0.65</v>
      </c>
    </row>
    <row r="36" spans="1:7" x14ac:dyDescent="0.25">
      <c r="A36" s="2">
        <v>2034</v>
      </c>
      <c r="B36" s="3" t="s">
        <v>53</v>
      </c>
      <c r="C36" s="4" t="s">
        <v>12</v>
      </c>
      <c r="D36" s="9">
        <v>6478.2449999999999</v>
      </c>
      <c r="E36" s="14">
        <v>0.92</v>
      </c>
      <c r="F36" s="17">
        <v>5959.98</v>
      </c>
      <c r="G36" s="8">
        <v>0.63</v>
      </c>
    </row>
    <row r="37" spans="1:7" x14ac:dyDescent="0.25">
      <c r="A37" s="2">
        <v>5051</v>
      </c>
      <c r="B37" s="3" t="s">
        <v>65</v>
      </c>
      <c r="C37" s="4" t="s">
        <v>12</v>
      </c>
      <c r="D37" s="11">
        <v>77.835999999999999</v>
      </c>
      <c r="E37" s="10">
        <v>76.16</v>
      </c>
      <c r="F37" s="17">
        <v>5927.98</v>
      </c>
      <c r="G37" s="8">
        <v>0.63</v>
      </c>
    </row>
    <row r="38" spans="1:7" x14ac:dyDescent="0.25">
      <c r="A38" s="3" t="s">
        <v>542</v>
      </c>
      <c r="B38" s="3" t="s">
        <v>543</v>
      </c>
      <c r="C38" s="4" t="s">
        <v>21</v>
      </c>
      <c r="D38" s="11">
        <v>15.675000000000001</v>
      </c>
      <c r="E38" s="16">
        <v>353.85</v>
      </c>
      <c r="F38" s="17">
        <v>5546.59</v>
      </c>
      <c r="G38" s="8">
        <v>0.59</v>
      </c>
    </row>
    <row r="39" spans="1:7" x14ac:dyDescent="0.25">
      <c r="A39" s="2">
        <v>104</v>
      </c>
      <c r="B39" s="3" t="s">
        <v>51</v>
      </c>
      <c r="C39" s="4" t="s">
        <v>32</v>
      </c>
      <c r="D39" s="11">
        <v>29.931665500000001</v>
      </c>
      <c r="E39" s="16">
        <v>175.78</v>
      </c>
      <c r="F39" s="17">
        <v>5261.38</v>
      </c>
      <c r="G39" s="8">
        <v>0.56000000000000005</v>
      </c>
    </row>
    <row r="40" spans="1:7" x14ac:dyDescent="0.25">
      <c r="A40" s="2">
        <v>15</v>
      </c>
      <c r="B40" s="3" t="s">
        <v>544</v>
      </c>
      <c r="C40" s="4" t="s">
        <v>10</v>
      </c>
      <c r="D40" s="15">
        <v>219.7911306</v>
      </c>
      <c r="E40" s="10">
        <v>23.41</v>
      </c>
      <c r="F40" s="17">
        <v>5145.3100000000004</v>
      </c>
      <c r="G40" s="8">
        <v>0.54</v>
      </c>
    </row>
    <row r="41" spans="1:7" x14ac:dyDescent="0.25">
      <c r="A41" s="2">
        <v>25</v>
      </c>
      <c r="B41" s="3" t="s">
        <v>54</v>
      </c>
      <c r="C41" s="4" t="s">
        <v>10</v>
      </c>
      <c r="D41" s="15">
        <v>216.54787450000001</v>
      </c>
      <c r="E41" s="10">
        <v>23.41</v>
      </c>
      <c r="F41" s="17">
        <v>5069.38</v>
      </c>
      <c r="G41" s="8">
        <v>0.54</v>
      </c>
    </row>
    <row r="42" spans="1:7" x14ac:dyDescent="0.25">
      <c r="A42" s="2">
        <v>2260</v>
      </c>
      <c r="B42" s="3" t="s">
        <v>545</v>
      </c>
      <c r="C42" s="4" t="s">
        <v>21</v>
      </c>
      <c r="D42" s="11">
        <v>95.76</v>
      </c>
      <c r="E42" s="10">
        <v>52.5</v>
      </c>
      <c r="F42" s="17">
        <v>5027.3999999999996</v>
      </c>
      <c r="G42" s="8">
        <v>0.53</v>
      </c>
    </row>
    <row r="43" spans="1:7" x14ac:dyDescent="0.25">
      <c r="A43" s="2">
        <v>10</v>
      </c>
      <c r="B43" s="3" t="s">
        <v>30</v>
      </c>
      <c r="C43" s="4" t="s">
        <v>10</v>
      </c>
      <c r="D43" s="15">
        <v>210.9303994</v>
      </c>
      <c r="E43" s="10">
        <v>23.41</v>
      </c>
      <c r="F43" s="17">
        <v>4937.88</v>
      </c>
      <c r="G43" s="8">
        <v>0.52</v>
      </c>
    </row>
    <row r="44" spans="1:7" x14ac:dyDescent="0.25">
      <c r="A44" s="2">
        <v>23</v>
      </c>
      <c r="B44" s="3" t="s">
        <v>461</v>
      </c>
      <c r="C44" s="4" t="s">
        <v>10</v>
      </c>
      <c r="D44" s="15">
        <v>204.56615389999999</v>
      </c>
      <c r="E44" s="10">
        <v>23.41</v>
      </c>
      <c r="F44" s="17">
        <v>4788.8900000000003</v>
      </c>
      <c r="G44" s="8">
        <v>0.51</v>
      </c>
    </row>
    <row r="45" spans="1:7" x14ac:dyDescent="0.25">
      <c r="A45" s="2">
        <v>6</v>
      </c>
      <c r="B45" s="3" t="s">
        <v>42</v>
      </c>
      <c r="C45" s="4" t="s">
        <v>10</v>
      </c>
      <c r="D45" s="15">
        <v>179.67513410000001</v>
      </c>
      <c r="E45" s="10">
        <v>23.41</v>
      </c>
      <c r="F45" s="17">
        <v>4206.1899999999996</v>
      </c>
      <c r="G45" s="8">
        <v>0.44</v>
      </c>
    </row>
    <row r="46" spans="1:7" ht="22.8" x14ac:dyDescent="0.25">
      <c r="A46" s="3" t="s">
        <v>546</v>
      </c>
      <c r="B46" s="3" t="s">
        <v>547</v>
      </c>
      <c r="C46" s="4" t="s">
        <v>12</v>
      </c>
      <c r="D46" s="11">
        <v>19.272723899999999</v>
      </c>
      <c r="E46" s="16">
        <v>211.52</v>
      </c>
      <c r="F46" s="17">
        <v>4076.56</v>
      </c>
      <c r="G46" s="8">
        <v>0.43</v>
      </c>
    </row>
    <row r="47" spans="1:7" x14ac:dyDescent="0.25">
      <c r="A47" s="2">
        <v>2439</v>
      </c>
      <c r="B47" s="3" t="s">
        <v>29</v>
      </c>
      <c r="C47" s="4" t="s">
        <v>19</v>
      </c>
      <c r="D47" s="15">
        <v>586.93559990000006</v>
      </c>
      <c r="E47" s="14">
        <v>6.91</v>
      </c>
      <c r="F47" s="17">
        <v>4055.72</v>
      </c>
      <c r="G47" s="8">
        <v>0.43</v>
      </c>
    </row>
    <row r="48" spans="1:7" ht="22.8" x14ac:dyDescent="0.25">
      <c r="A48" s="2">
        <v>3274</v>
      </c>
      <c r="B48" s="3" t="s">
        <v>548</v>
      </c>
      <c r="C48" s="4" t="s">
        <v>37</v>
      </c>
      <c r="D48" s="11">
        <v>90</v>
      </c>
      <c r="E48" s="10">
        <v>44.6</v>
      </c>
      <c r="F48" s="17">
        <v>4014</v>
      </c>
      <c r="G48" s="8">
        <v>0.42</v>
      </c>
    </row>
    <row r="49" spans="1:7" x14ac:dyDescent="0.25">
      <c r="A49" s="2">
        <v>1121</v>
      </c>
      <c r="B49" s="3" t="s">
        <v>549</v>
      </c>
      <c r="C49" s="4" t="s">
        <v>550</v>
      </c>
      <c r="D49" s="15">
        <v>120.0389</v>
      </c>
      <c r="E49" s="10">
        <v>32.97</v>
      </c>
      <c r="F49" s="17">
        <v>3957.68</v>
      </c>
      <c r="G49" s="8">
        <v>0.42</v>
      </c>
    </row>
    <row r="50" spans="1:7" x14ac:dyDescent="0.25">
      <c r="A50" s="3" t="s">
        <v>551</v>
      </c>
      <c r="B50" s="3" t="s">
        <v>552</v>
      </c>
      <c r="C50" s="4" t="s">
        <v>21</v>
      </c>
      <c r="D50" s="11">
        <v>11.12</v>
      </c>
      <c r="E50" s="16">
        <v>355.46</v>
      </c>
      <c r="F50" s="17">
        <v>3952.71</v>
      </c>
      <c r="G50" s="8">
        <v>0.42</v>
      </c>
    </row>
    <row r="51" spans="1:7" ht="34.200000000000003" x14ac:dyDescent="0.25">
      <c r="A51" s="3" t="s">
        <v>553</v>
      </c>
      <c r="B51" s="3" t="s">
        <v>554</v>
      </c>
      <c r="C51" s="4" t="s">
        <v>12</v>
      </c>
      <c r="D51" s="11">
        <v>12</v>
      </c>
      <c r="E51" s="16">
        <v>327.58999999999997</v>
      </c>
      <c r="F51" s="17">
        <v>3931.08</v>
      </c>
      <c r="G51" s="8">
        <v>0.42</v>
      </c>
    </row>
    <row r="52" spans="1:7" ht="57" x14ac:dyDescent="0.25">
      <c r="A52" s="3" t="s">
        <v>555</v>
      </c>
      <c r="B52" s="3" t="s">
        <v>556</v>
      </c>
      <c r="C52" s="4" t="s">
        <v>12</v>
      </c>
      <c r="D52" s="5">
        <v>1</v>
      </c>
      <c r="E52" s="12">
        <v>3802.9</v>
      </c>
      <c r="F52" s="17">
        <v>3802.9</v>
      </c>
      <c r="G52" s="8">
        <v>0.4</v>
      </c>
    </row>
    <row r="53" spans="1:7" x14ac:dyDescent="0.25">
      <c r="A53" s="3" t="s">
        <v>557</v>
      </c>
      <c r="B53" s="3" t="s">
        <v>558</v>
      </c>
      <c r="C53" s="4" t="s">
        <v>19</v>
      </c>
      <c r="D53" s="15">
        <v>100.35899999999999</v>
      </c>
      <c r="E53" s="10">
        <v>37.799999999999997</v>
      </c>
      <c r="F53" s="17">
        <v>3793.57</v>
      </c>
      <c r="G53" s="8">
        <v>0.4</v>
      </c>
    </row>
    <row r="54" spans="1:7" x14ac:dyDescent="0.25">
      <c r="A54" s="2">
        <v>2138</v>
      </c>
      <c r="B54" s="3" t="s">
        <v>559</v>
      </c>
      <c r="C54" s="4" t="s">
        <v>21</v>
      </c>
      <c r="D54" s="11">
        <v>20.344999999999999</v>
      </c>
      <c r="E54" s="16">
        <v>184.95</v>
      </c>
      <c r="F54" s="17">
        <v>3762.8</v>
      </c>
      <c r="G54" s="8">
        <v>0.4</v>
      </c>
    </row>
    <row r="55" spans="1:7" ht="22.8" x14ac:dyDescent="0.25">
      <c r="A55" s="3" t="s">
        <v>560</v>
      </c>
      <c r="B55" s="3" t="s">
        <v>561</v>
      </c>
      <c r="C55" s="4" t="s">
        <v>12</v>
      </c>
      <c r="D55" s="11">
        <v>20</v>
      </c>
      <c r="E55" s="16">
        <v>182.95</v>
      </c>
      <c r="F55" s="17">
        <v>3659</v>
      </c>
      <c r="G55" s="8">
        <v>0.39</v>
      </c>
    </row>
    <row r="56" spans="1:7" x14ac:dyDescent="0.25">
      <c r="A56" s="2">
        <v>21</v>
      </c>
      <c r="B56" s="3" t="s">
        <v>562</v>
      </c>
      <c r="C56" s="4" t="s">
        <v>10</v>
      </c>
      <c r="D56" s="15">
        <v>155.67605330000001</v>
      </c>
      <c r="E56" s="10">
        <v>23.41</v>
      </c>
      <c r="F56" s="17">
        <v>3644.37</v>
      </c>
      <c r="G56" s="8">
        <v>0.39</v>
      </c>
    </row>
    <row r="57" spans="1:7" x14ac:dyDescent="0.25">
      <c r="A57" s="2">
        <v>4014</v>
      </c>
      <c r="B57" s="3" t="s">
        <v>563</v>
      </c>
      <c r="C57" s="4" t="s">
        <v>37</v>
      </c>
      <c r="D57" s="9">
        <v>1340.28</v>
      </c>
      <c r="E57" s="14">
        <v>2.65</v>
      </c>
      <c r="F57" s="17">
        <v>3551.74</v>
      </c>
      <c r="G57" s="8">
        <v>0.38</v>
      </c>
    </row>
    <row r="58" spans="1:7" ht="45.6" x14ac:dyDescent="0.25">
      <c r="A58" s="3" t="s">
        <v>564</v>
      </c>
      <c r="B58" s="3" t="s">
        <v>565</v>
      </c>
      <c r="C58" s="4" t="s">
        <v>12</v>
      </c>
      <c r="D58" s="15">
        <v>192</v>
      </c>
      <c r="E58" s="10">
        <v>18.489999999999998</v>
      </c>
      <c r="F58" s="17">
        <v>3550.08</v>
      </c>
      <c r="G58" s="8">
        <v>0.38</v>
      </c>
    </row>
    <row r="59" spans="1:7" ht="22.8" x14ac:dyDescent="0.25">
      <c r="A59" s="3" t="s">
        <v>566</v>
      </c>
      <c r="B59" s="3" t="s">
        <v>567</v>
      </c>
      <c r="C59" s="4" t="s">
        <v>12</v>
      </c>
      <c r="D59" s="5">
        <v>8</v>
      </c>
      <c r="E59" s="16">
        <v>432.6</v>
      </c>
      <c r="F59" s="17">
        <v>3460.8</v>
      </c>
      <c r="G59" s="8">
        <v>0.37</v>
      </c>
    </row>
    <row r="60" spans="1:7" x14ac:dyDescent="0.25">
      <c r="A60" s="2">
        <v>2437</v>
      </c>
      <c r="B60" s="3" t="s">
        <v>41</v>
      </c>
      <c r="C60" s="4" t="s">
        <v>19</v>
      </c>
      <c r="D60" s="15">
        <v>495.88559989999999</v>
      </c>
      <c r="E60" s="14">
        <v>6.96</v>
      </c>
      <c r="F60" s="17">
        <v>3451.36</v>
      </c>
      <c r="G60" s="8">
        <v>0.37</v>
      </c>
    </row>
    <row r="61" spans="1:7" x14ac:dyDescent="0.25">
      <c r="A61" s="2">
        <v>2496</v>
      </c>
      <c r="B61" s="3" t="s">
        <v>568</v>
      </c>
      <c r="C61" s="4" t="s">
        <v>21</v>
      </c>
      <c r="D61" s="11">
        <v>44.711999900000002</v>
      </c>
      <c r="E61" s="10">
        <v>75.16</v>
      </c>
      <c r="F61" s="17">
        <v>3360.55</v>
      </c>
      <c r="G61" s="8">
        <v>0.36</v>
      </c>
    </row>
    <row r="62" spans="1:7" ht="22.8" x14ac:dyDescent="0.25">
      <c r="A62" s="2">
        <v>3271</v>
      </c>
      <c r="B62" s="3" t="s">
        <v>569</v>
      </c>
      <c r="C62" s="4" t="s">
        <v>37</v>
      </c>
      <c r="D62" s="11">
        <v>75</v>
      </c>
      <c r="E62" s="10">
        <v>44.51</v>
      </c>
      <c r="F62" s="17">
        <v>3338.25</v>
      </c>
      <c r="G62" s="8">
        <v>0.35</v>
      </c>
    </row>
    <row r="63" spans="1:7" x14ac:dyDescent="0.25">
      <c r="A63" s="3" t="s">
        <v>570</v>
      </c>
      <c r="B63" s="3" t="s">
        <v>571</v>
      </c>
      <c r="C63" s="4" t="s">
        <v>12</v>
      </c>
      <c r="D63" s="5">
        <v>9</v>
      </c>
      <c r="E63" s="16">
        <v>369.9</v>
      </c>
      <c r="F63" s="17">
        <v>3329.1</v>
      </c>
      <c r="G63" s="8">
        <v>0.35</v>
      </c>
    </row>
    <row r="64" spans="1:7" ht="34.200000000000003" x14ac:dyDescent="0.25">
      <c r="A64" s="3" t="s">
        <v>572</v>
      </c>
      <c r="B64" s="3" t="s">
        <v>573</v>
      </c>
      <c r="C64" s="4" t="s">
        <v>12</v>
      </c>
      <c r="D64" s="11">
        <v>20</v>
      </c>
      <c r="E64" s="16">
        <v>165.18</v>
      </c>
      <c r="F64" s="17">
        <v>3303.6</v>
      </c>
      <c r="G64" s="8">
        <v>0.35</v>
      </c>
    </row>
    <row r="65" spans="1:7" ht="22.8" x14ac:dyDescent="0.25">
      <c r="A65" s="3" t="s">
        <v>574</v>
      </c>
      <c r="B65" s="3" t="s">
        <v>575</v>
      </c>
      <c r="C65" s="4" t="s">
        <v>12</v>
      </c>
      <c r="D65" s="5">
        <v>4</v>
      </c>
      <c r="E65" s="16">
        <v>774</v>
      </c>
      <c r="F65" s="17">
        <v>3096</v>
      </c>
      <c r="G65" s="8">
        <v>0.33</v>
      </c>
    </row>
    <row r="66" spans="1:7" x14ac:dyDescent="0.25">
      <c r="A66" s="3" t="s">
        <v>242</v>
      </c>
      <c r="B66" s="3" t="s">
        <v>243</v>
      </c>
      <c r="C66" s="4" t="s">
        <v>12</v>
      </c>
      <c r="D66" s="11">
        <v>12</v>
      </c>
      <c r="E66" s="16">
        <v>253.38</v>
      </c>
      <c r="F66" s="17">
        <v>3040.56</v>
      </c>
      <c r="G66" s="8">
        <v>0.32</v>
      </c>
    </row>
    <row r="67" spans="1:7" ht="22.8" x14ac:dyDescent="0.25">
      <c r="A67" s="3" t="s">
        <v>576</v>
      </c>
      <c r="B67" s="3" t="s">
        <v>577</v>
      </c>
      <c r="C67" s="4" t="s">
        <v>12</v>
      </c>
      <c r="D67" s="5">
        <v>3</v>
      </c>
      <c r="E67" s="16">
        <v>976.69</v>
      </c>
      <c r="F67" s="17">
        <v>2930.07</v>
      </c>
      <c r="G67" s="8">
        <v>0.31</v>
      </c>
    </row>
    <row r="68" spans="1:7" ht="45.6" x14ac:dyDescent="0.25">
      <c r="A68" s="3" t="s">
        <v>578</v>
      </c>
      <c r="B68" s="3" t="s">
        <v>579</v>
      </c>
      <c r="C68" s="4" t="s">
        <v>12</v>
      </c>
      <c r="D68" s="11">
        <v>16</v>
      </c>
      <c r="E68" s="16">
        <v>177.08</v>
      </c>
      <c r="F68" s="17">
        <v>2833.28</v>
      </c>
      <c r="G68" s="8">
        <v>0.3</v>
      </c>
    </row>
    <row r="69" spans="1:7" x14ac:dyDescent="0.25">
      <c r="A69" s="2">
        <v>2023</v>
      </c>
      <c r="B69" s="3" t="s">
        <v>36</v>
      </c>
      <c r="C69" s="4" t="s">
        <v>37</v>
      </c>
      <c r="D69" s="15">
        <v>217.035529</v>
      </c>
      <c r="E69" s="10">
        <v>12.78</v>
      </c>
      <c r="F69" s="17">
        <v>2773.71</v>
      </c>
      <c r="G69" s="8">
        <v>0.28999999999999998</v>
      </c>
    </row>
    <row r="70" spans="1:7" x14ac:dyDescent="0.25">
      <c r="A70" s="2">
        <v>2438</v>
      </c>
      <c r="B70" s="3" t="s">
        <v>95</v>
      </c>
      <c r="C70" s="4" t="s">
        <v>19</v>
      </c>
      <c r="D70" s="15">
        <v>392.84630600000003</v>
      </c>
      <c r="E70" s="14">
        <v>6.95</v>
      </c>
      <c r="F70" s="17">
        <v>2730.28</v>
      </c>
      <c r="G70" s="8">
        <v>0.28999999999999998</v>
      </c>
    </row>
    <row r="71" spans="1:7" ht="34.200000000000003" x14ac:dyDescent="0.25">
      <c r="A71" s="3" t="s">
        <v>580</v>
      </c>
      <c r="B71" s="3" t="s">
        <v>581</v>
      </c>
      <c r="C71" s="4" t="s">
        <v>21</v>
      </c>
      <c r="D71" s="5">
        <v>2.879982</v>
      </c>
      <c r="E71" s="16">
        <v>934.26</v>
      </c>
      <c r="F71" s="17">
        <v>2690.65</v>
      </c>
      <c r="G71" s="8">
        <v>0.28000000000000003</v>
      </c>
    </row>
    <row r="72" spans="1:7" x14ac:dyDescent="0.25">
      <c r="A72" s="2">
        <v>1239</v>
      </c>
      <c r="B72" s="3" t="s">
        <v>582</v>
      </c>
      <c r="C72" s="4" t="s">
        <v>19</v>
      </c>
      <c r="D72" s="15">
        <v>108.96120000000001</v>
      </c>
      <c r="E72" s="10">
        <v>24.22</v>
      </c>
      <c r="F72" s="17">
        <v>2639.04</v>
      </c>
      <c r="G72" s="8">
        <v>0.28000000000000003</v>
      </c>
    </row>
    <row r="73" spans="1:7" ht="22.8" x14ac:dyDescent="0.25">
      <c r="A73" s="2">
        <v>3330</v>
      </c>
      <c r="B73" s="3" t="s">
        <v>583</v>
      </c>
      <c r="C73" s="4" t="s">
        <v>12</v>
      </c>
      <c r="D73" s="11">
        <v>18</v>
      </c>
      <c r="E73" s="16">
        <v>145.66</v>
      </c>
      <c r="F73" s="17">
        <v>2621.88</v>
      </c>
      <c r="G73" s="8">
        <v>0.28000000000000003</v>
      </c>
    </row>
    <row r="74" spans="1:7" x14ac:dyDescent="0.25">
      <c r="A74" s="2">
        <v>2390</v>
      </c>
      <c r="B74" s="3" t="s">
        <v>197</v>
      </c>
      <c r="C74" s="4" t="s">
        <v>19</v>
      </c>
      <c r="D74" s="9">
        <v>1872.1679999999999</v>
      </c>
      <c r="E74" s="14">
        <v>1.34</v>
      </c>
      <c r="F74" s="17">
        <v>2508.6999999999998</v>
      </c>
      <c r="G74" s="8">
        <v>0.27</v>
      </c>
    </row>
    <row r="75" spans="1:7" ht="34.200000000000003" x14ac:dyDescent="0.25">
      <c r="A75" s="3" t="s">
        <v>584</v>
      </c>
      <c r="B75" s="3" t="s">
        <v>585</v>
      </c>
      <c r="C75" s="4" t="s">
        <v>12</v>
      </c>
      <c r="D75" s="5">
        <v>9</v>
      </c>
      <c r="E75" s="16">
        <v>278.39</v>
      </c>
      <c r="F75" s="17">
        <v>2505.5100000000002</v>
      </c>
      <c r="G75" s="8">
        <v>0.27</v>
      </c>
    </row>
    <row r="76" spans="1:7" ht="22.8" x14ac:dyDescent="0.25">
      <c r="A76" s="2">
        <v>2692</v>
      </c>
      <c r="B76" s="3" t="s">
        <v>586</v>
      </c>
      <c r="C76" s="4" t="s">
        <v>19</v>
      </c>
      <c r="D76" s="9">
        <v>1186.9246000000001</v>
      </c>
      <c r="E76" s="14">
        <v>2.1</v>
      </c>
      <c r="F76" s="17">
        <v>2492.54</v>
      </c>
      <c r="G76" s="8">
        <v>0.26</v>
      </c>
    </row>
    <row r="77" spans="1:7" x14ac:dyDescent="0.25">
      <c r="A77" s="2">
        <v>2448</v>
      </c>
      <c r="B77" s="3" t="s">
        <v>133</v>
      </c>
      <c r="C77" s="4" t="s">
        <v>19</v>
      </c>
      <c r="D77" s="15">
        <v>305.3344793</v>
      </c>
      <c r="E77" s="14">
        <v>8.11</v>
      </c>
      <c r="F77" s="17">
        <v>2476.2600000000002</v>
      </c>
      <c r="G77" s="8">
        <v>0.26</v>
      </c>
    </row>
    <row r="78" spans="1:7" x14ac:dyDescent="0.25">
      <c r="A78" s="2">
        <v>32</v>
      </c>
      <c r="B78" s="3" t="s">
        <v>77</v>
      </c>
      <c r="C78" s="4" t="s">
        <v>10</v>
      </c>
      <c r="D78" s="15">
        <v>134.15402660000001</v>
      </c>
      <c r="E78" s="10">
        <v>18.36</v>
      </c>
      <c r="F78" s="17">
        <v>2463.06</v>
      </c>
      <c r="G78" s="8">
        <v>0.26</v>
      </c>
    </row>
    <row r="79" spans="1:7" x14ac:dyDescent="0.25">
      <c r="A79" s="2">
        <v>2949</v>
      </c>
      <c r="B79" s="3" t="s">
        <v>65</v>
      </c>
      <c r="C79" s="4" t="s">
        <v>12</v>
      </c>
      <c r="D79" s="5">
        <v>1</v>
      </c>
      <c r="E79" s="12">
        <v>2462.5300000000002</v>
      </c>
      <c r="F79" s="17">
        <v>2462.5300000000002</v>
      </c>
      <c r="G79" s="8">
        <v>0.26</v>
      </c>
    </row>
    <row r="80" spans="1:7" ht="57" x14ac:dyDescent="0.25">
      <c r="A80" s="3" t="s">
        <v>587</v>
      </c>
      <c r="B80" s="3" t="s">
        <v>588</v>
      </c>
      <c r="C80" s="4" t="s">
        <v>12</v>
      </c>
      <c r="D80" s="5">
        <v>1</v>
      </c>
      <c r="E80" s="12">
        <v>2308.69</v>
      </c>
      <c r="F80" s="17">
        <v>2308.69</v>
      </c>
      <c r="G80" s="8">
        <v>0.24</v>
      </c>
    </row>
    <row r="81" spans="1:7" ht="22.8" x14ac:dyDescent="0.25">
      <c r="A81" s="3" t="s">
        <v>589</v>
      </c>
      <c r="B81" s="3" t="s">
        <v>590</v>
      </c>
      <c r="C81" s="4" t="s">
        <v>12</v>
      </c>
      <c r="D81" s="11">
        <v>23</v>
      </c>
      <c r="E81" s="16">
        <v>100.36</v>
      </c>
      <c r="F81" s="17">
        <v>2308.2800000000002</v>
      </c>
      <c r="G81" s="8">
        <v>0.24</v>
      </c>
    </row>
    <row r="82" spans="1:7" ht="57" x14ac:dyDescent="0.25">
      <c r="A82" s="3" t="s">
        <v>591</v>
      </c>
      <c r="B82" s="3" t="s">
        <v>592</v>
      </c>
      <c r="C82" s="4" t="s">
        <v>12</v>
      </c>
      <c r="D82" s="5">
        <v>8</v>
      </c>
      <c r="E82" s="16">
        <v>280.64999999999998</v>
      </c>
      <c r="F82" s="17">
        <v>2245.1999999999998</v>
      </c>
      <c r="G82" s="8">
        <v>0.24</v>
      </c>
    </row>
    <row r="83" spans="1:7" x14ac:dyDescent="0.25">
      <c r="A83" s="2">
        <v>2674</v>
      </c>
      <c r="B83" s="3" t="s">
        <v>593</v>
      </c>
      <c r="C83" s="4" t="s">
        <v>21</v>
      </c>
      <c r="D83" s="5">
        <v>5.625</v>
      </c>
      <c r="E83" s="16">
        <v>398.38</v>
      </c>
      <c r="F83" s="17">
        <v>2240.88</v>
      </c>
      <c r="G83" s="8">
        <v>0.24</v>
      </c>
    </row>
    <row r="84" spans="1:7" ht="22.8" x14ac:dyDescent="0.25">
      <c r="A84" s="3" t="s">
        <v>594</v>
      </c>
      <c r="B84" s="3" t="s">
        <v>595</v>
      </c>
      <c r="C84" s="4" t="s">
        <v>21</v>
      </c>
      <c r="D84" s="11">
        <v>33.367229999999999</v>
      </c>
      <c r="E84" s="10">
        <v>66.47</v>
      </c>
      <c r="F84" s="17">
        <v>2217.91</v>
      </c>
      <c r="G84" s="8">
        <v>0.23</v>
      </c>
    </row>
    <row r="85" spans="1:7" x14ac:dyDescent="0.25">
      <c r="A85" s="3" t="s">
        <v>596</v>
      </c>
      <c r="B85" s="3" t="s">
        <v>597</v>
      </c>
      <c r="C85" s="4" t="s">
        <v>12</v>
      </c>
      <c r="D85" s="15">
        <v>544</v>
      </c>
      <c r="E85" s="14">
        <v>3.62</v>
      </c>
      <c r="F85" s="17">
        <v>1969.28</v>
      </c>
      <c r="G85" s="8">
        <v>0.21</v>
      </c>
    </row>
    <row r="86" spans="1:7" ht="22.8" x14ac:dyDescent="0.25">
      <c r="A86" s="2">
        <v>3120</v>
      </c>
      <c r="B86" s="3" t="s">
        <v>598</v>
      </c>
      <c r="C86" s="4" t="s">
        <v>37</v>
      </c>
      <c r="D86" s="11">
        <v>61.2</v>
      </c>
      <c r="E86" s="10">
        <v>31.56</v>
      </c>
      <c r="F86" s="17">
        <v>1931.47</v>
      </c>
      <c r="G86" s="8">
        <v>0.2</v>
      </c>
    </row>
    <row r="87" spans="1:7" x14ac:dyDescent="0.25">
      <c r="A87" s="2">
        <v>5053</v>
      </c>
      <c r="B87" s="3" t="s">
        <v>65</v>
      </c>
      <c r="C87" s="4" t="s">
        <v>12</v>
      </c>
      <c r="D87" s="11">
        <v>88.02</v>
      </c>
      <c r="E87" s="10">
        <v>21.71</v>
      </c>
      <c r="F87" s="17">
        <v>1910.91</v>
      </c>
      <c r="G87" s="8">
        <v>0.2</v>
      </c>
    </row>
    <row r="88" spans="1:7" ht="34.200000000000003" x14ac:dyDescent="0.25">
      <c r="A88" s="3" t="s">
        <v>599</v>
      </c>
      <c r="B88" s="3" t="s">
        <v>600</v>
      </c>
      <c r="C88" s="4" t="s">
        <v>12</v>
      </c>
      <c r="D88" s="5">
        <v>2</v>
      </c>
      <c r="E88" s="16">
        <v>954.73</v>
      </c>
      <c r="F88" s="17">
        <v>1909.46</v>
      </c>
      <c r="G88" s="8">
        <v>0.2</v>
      </c>
    </row>
    <row r="89" spans="1:7" x14ac:dyDescent="0.25">
      <c r="A89" s="2">
        <v>1221</v>
      </c>
      <c r="B89" s="3" t="s">
        <v>76</v>
      </c>
      <c r="C89" s="4" t="s">
        <v>19</v>
      </c>
      <c r="D89" s="9">
        <v>2106.4914861000002</v>
      </c>
      <c r="E89" s="14">
        <v>0.9</v>
      </c>
      <c r="F89" s="17">
        <v>1895.84</v>
      </c>
      <c r="G89" s="8">
        <v>0.2</v>
      </c>
    </row>
    <row r="90" spans="1:7" x14ac:dyDescent="0.25">
      <c r="A90" s="2">
        <v>5050</v>
      </c>
      <c r="B90" s="3" t="s">
        <v>65</v>
      </c>
      <c r="C90" s="4" t="s">
        <v>12</v>
      </c>
      <c r="D90" s="11">
        <v>19.760000000000002</v>
      </c>
      <c r="E90" s="10">
        <v>95.37</v>
      </c>
      <c r="F90" s="17">
        <v>1884.51</v>
      </c>
      <c r="G90" s="8">
        <v>0.2</v>
      </c>
    </row>
    <row r="91" spans="1:7" x14ac:dyDescent="0.25">
      <c r="A91" s="2">
        <v>2372</v>
      </c>
      <c r="B91" s="3" t="s">
        <v>480</v>
      </c>
      <c r="C91" s="4" t="s">
        <v>19</v>
      </c>
      <c r="D91" s="15">
        <v>210.17600999999999</v>
      </c>
      <c r="E91" s="14">
        <v>8.84</v>
      </c>
      <c r="F91" s="17">
        <v>1857.95</v>
      </c>
      <c r="G91" s="8">
        <v>0.2</v>
      </c>
    </row>
    <row r="92" spans="1:7" ht="34.200000000000003" x14ac:dyDescent="0.25">
      <c r="A92" s="3" t="s">
        <v>601</v>
      </c>
      <c r="B92" s="3" t="s">
        <v>602</v>
      </c>
      <c r="C92" s="4" t="s">
        <v>12</v>
      </c>
      <c r="D92" s="5">
        <v>4</v>
      </c>
      <c r="E92" s="16">
        <v>462.78</v>
      </c>
      <c r="F92" s="17">
        <v>1851.12</v>
      </c>
      <c r="G92" s="8">
        <v>0.2</v>
      </c>
    </row>
    <row r="93" spans="1:7" ht="45.6" x14ac:dyDescent="0.25">
      <c r="A93" s="3" t="s">
        <v>603</v>
      </c>
      <c r="B93" s="3" t="s">
        <v>604</v>
      </c>
      <c r="C93" s="4" t="s">
        <v>21</v>
      </c>
      <c r="D93" s="5">
        <v>2.31</v>
      </c>
      <c r="E93" s="16">
        <v>800</v>
      </c>
      <c r="F93" s="17">
        <v>1848</v>
      </c>
      <c r="G93" s="8">
        <v>0.2</v>
      </c>
    </row>
    <row r="94" spans="1:7" x14ac:dyDescent="0.25">
      <c r="A94" s="2">
        <v>20</v>
      </c>
      <c r="B94" s="3" t="s">
        <v>491</v>
      </c>
      <c r="C94" s="4" t="s">
        <v>10</v>
      </c>
      <c r="D94" s="11">
        <v>84.149999899999997</v>
      </c>
      <c r="E94" s="10">
        <v>21.75</v>
      </c>
      <c r="F94" s="17">
        <v>1830.26</v>
      </c>
      <c r="G94" s="8">
        <v>0.19</v>
      </c>
    </row>
    <row r="95" spans="1:7" x14ac:dyDescent="0.25">
      <c r="A95" s="2">
        <v>2934</v>
      </c>
      <c r="B95" s="3" t="s">
        <v>65</v>
      </c>
      <c r="C95" s="4" t="s">
        <v>12</v>
      </c>
      <c r="D95" s="11">
        <v>15.51</v>
      </c>
      <c r="E95" s="16">
        <v>112.48</v>
      </c>
      <c r="F95" s="17">
        <v>1744.56</v>
      </c>
      <c r="G95" s="8">
        <v>0.18</v>
      </c>
    </row>
    <row r="96" spans="1:7" x14ac:dyDescent="0.25">
      <c r="A96" s="2">
        <v>2512</v>
      </c>
      <c r="B96" s="3" t="s">
        <v>605</v>
      </c>
      <c r="C96" s="4" t="s">
        <v>19</v>
      </c>
      <c r="D96" s="15">
        <v>180.44</v>
      </c>
      <c r="E96" s="14">
        <v>9.6199999999999992</v>
      </c>
      <c r="F96" s="17">
        <v>1735.83</v>
      </c>
      <c r="G96" s="8">
        <v>0.18</v>
      </c>
    </row>
    <row r="97" spans="1:7" ht="22.8" x14ac:dyDescent="0.25">
      <c r="A97" s="2">
        <v>2475</v>
      </c>
      <c r="B97" s="3" t="s">
        <v>606</v>
      </c>
      <c r="C97" s="4" t="s">
        <v>607</v>
      </c>
      <c r="D97" s="13">
        <v>11552.715</v>
      </c>
      <c r="E97" s="14">
        <v>0.15</v>
      </c>
      <c r="F97" s="17">
        <v>1732.9</v>
      </c>
      <c r="G97" s="8">
        <v>0.18</v>
      </c>
    </row>
    <row r="98" spans="1:7" x14ac:dyDescent="0.25">
      <c r="A98" s="3" t="s">
        <v>608</v>
      </c>
      <c r="B98" s="3" t="s">
        <v>609</v>
      </c>
      <c r="C98" s="4" t="s">
        <v>12</v>
      </c>
      <c r="D98" s="11">
        <v>16</v>
      </c>
      <c r="E98" s="16">
        <v>102.22</v>
      </c>
      <c r="F98" s="17">
        <v>1635.52</v>
      </c>
      <c r="G98" s="8">
        <v>0.17</v>
      </c>
    </row>
    <row r="99" spans="1:7" ht="22.8" x14ac:dyDescent="0.25">
      <c r="A99" s="3" t="s">
        <v>610</v>
      </c>
      <c r="B99" s="3" t="s">
        <v>611</v>
      </c>
      <c r="C99" s="4" t="s">
        <v>12</v>
      </c>
      <c r="D99" s="5">
        <v>3</v>
      </c>
      <c r="E99" s="16">
        <v>543.64</v>
      </c>
      <c r="F99" s="17">
        <v>1630.92</v>
      </c>
      <c r="G99" s="8">
        <v>0.17</v>
      </c>
    </row>
    <row r="100" spans="1:7" x14ac:dyDescent="0.25">
      <c r="A100" s="2">
        <v>2055</v>
      </c>
      <c r="B100" s="3" t="s">
        <v>156</v>
      </c>
      <c r="C100" s="4" t="s">
        <v>109</v>
      </c>
      <c r="D100" s="11">
        <v>48.423122999999997</v>
      </c>
      <c r="E100" s="10">
        <v>33.479999999999997</v>
      </c>
      <c r="F100" s="17">
        <v>1621.2</v>
      </c>
      <c r="G100" s="8">
        <v>0.17</v>
      </c>
    </row>
    <row r="101" spans="1:7" ht="22.8" x14ac:dyDescent="0.25">
      <c r="A101" s="3" t="s">
        <v>612</v>
      </c>
      <c r="B101" s="3" t="s">
        <v>613</v>
      </c>
      <c r="C101" s="4" t="s">
        <v>12</v>
      </c>
      <c r="D101" s="11">
        <v>16</v>
      </c>
      <c r="E101" s="16">
        <v>100.36</v>
      </c>
      <c r="F101" s="17">
        <v>1605.76</v>
      </c>
      <c r="G101" s="8">
        <v>0.17</v>
      </c>
    </row>
    <row r="102" spans="1:7" ht="22.8" x14ac:dyDescent="0.25">
      <c r="A102" s="3" t="s">
        <v>614</v>
      </c>
      <c r="B102" s="3" t="s">
        <v>615</v>
      </c>
      <c r="C102" s="4" t="s">
        <v>12</v>
      </c>
      <c r="D102" s="11">
        <v>11</v>
      </c>
      <c r="E102" s="16">
        <v>145.82</v>
      </c>
      <c r="F102" s="17">
        <v>1604.02</v>
      </c>
      <c r="G102" s="8">
        <v>0.17</v>
      </c>
    </row>
    <row r="103" spans="1:7" x14ac:dyDescent="0.25">
      <c r="A103" s="2">
        <v>1227</v>
      </c>
      <c r="B103" s="3" t="s">
        <v>154</v>
      </c>
      <c r="C103" s="4" t="s">
        <v>109</v>
      </c>
      <c r="D103" s="11">
        <v>96.115200000000002</v>
      </c>
      <c r="E103" s="10">
        <v>16.66</v>
      </c>
      <c r="F103" s="17">
        <v>1601.27</v>
      </c>
      <c r="G103" s="8">
        <v>0.17</v>
      </c>
    </row>
    <row r="104" spans="1:7" ht="34.200000000000003" x14ac:dyDescent="0.25">
      <c r="A104" s="3" t="s">
        <v>616</v>
      </c>
      <c r="B104" s="3" t="s">
        <v>617</v>
      </c>
      <c r="C104" s="4" t="s">
        <v>37</v>
      </c>
      <c r="D104" s="9">
        <v>1051.9164000000001</v>
      </c>
      <c r="E104" s="14">
        <v>1.5</v>
      </c>
      <c r="F104" s="17">
        <v>1577.87</v>
      </c>
      <c r="G104" s="8">
        <v>0.17</v>
      </c>
    </row>
    <row r="105" spans="1:7" ht="22.8" x14ac:dyDescent="0.25">
      <c r="A105" s="3" t="s">
        <v>618</v>
      </c>
      <c r="B105" s="3" t="s">
        <v>619</v>
      </c>
      <c r="C105" s="4" t="s">
        <v>12</v>
      </c>
      <c r="D105" s="11">
        <v>18</v>
      </c>
      <c r="E105" s="10">
        <v>85.84</v>
      </c>
      <c r="F105" s="17">
        <v>1545.12</v>
      </c>
      <c r="G105" s="8">
        <v>0.16</v>
      </c>
    </row>
    <row r="106" spans="1:7" ht="22.8" x14ac:dyDescent="0.25">
      <c r="A106" s="2">
        <v>2803</v>
      </c>
      <c r="B106" s="3" t="s">
        <v>620</v>
      </c>
      <c r="C106" s="4" t="s">
        <v>19</v>
      </c>
      <c r="D106" s="15">
        <v>131.700063</v>
      </c>
      <c r="E106" s="10">
        <v>11.64</v>
      </c>
      <c r="F106" s="17">
        <v>1532.98</v>
      </c>
      <c r="G106" s="8">
        <v>0.16</v>
      </c>
    </row>
    <row r="107" spans="1:7" x14ac:dyDescent="0.25">
      <c r="A107" s="2">
        <v>1672</v>
      </c>
      <c r="B107" s="3" t="s">
        <v>206</v>
      </c>
      <c r="C107" s="4" t="s">
        <v>12</v>
      </c>
      <c r="D107" s="15">
        <v>446.85936520000001</v>
      </c>
      <c r="E107" s="14">
        <v>3.37</v>
      </c>
      <c r="F107" s="17">
        <v>1505.91</v>
      </c>
      <c r="G107" s="8">
        <v>0.16</v>
      </c>
    </row>
    <row r="108" spans="1:7" x14ac:dyDescent="0.25">
      <c r="A108" s="2">
        <v>2379</v>
      </c>
      <c r="B108" s="3" t="s">
        <v>621</v>
      </c>
      <c r="C108" s="4" t="s">
        <v>37</v>
      </c>
      <c r="D108" s="11">
        <v>78.650000000000006</v>
      </c>
      <c r="E108" s="10">
        <v>18.14</v>
      </c>
      <c r="F108" s="17">
        <v>1426.71</v>
      </c>
      <c r="G108" s="8">
        <v>0.15</v>
      </c>
    </row>
    <row r="109" spans="1:7" ht="22.8" x14ac:dyDescent="0.25">
      <c r="A109" s="3" t="s">
        <v>622</v>
      </c>
      <c r="B109" s="3" t="s">
        <v>623</v>
      </c>
      <c r="C109" s="4" t="s">
        <v>12</v>
      </c>
      <c r="D109" s="11">
        <v>11</v>
      </c>
      <c r="E109" s="16">
        <v>129.4</v>
      </c>
      <c r="F109" s="17">
        <v>1423.4</v>
      </c>
      <c r="G109" s="8">
        <v>0.15</v>
      </c>
    </row>
    <row r="110" spans="1:7" ht="34.200000000000003" x14ac:dyDescent="0.25">
      <c r="A110" s="2">
        <v>2870</v>
      </c>
      <c r="B110" s="3" t="s">
        <v>624</v>
      </c>
      <c r="C110" s="4" t="s">
        <v>21</v>
      </c>
      <c r="D110" s="15">
        <v>656.67</v>
      </c>
      <c r="E110" s="14">
        <v>2.13</v>
      </c>
      <c r="F110" s="17">
        <v>1398.7</v>
      </c>
      <c r="G110" s="8">
        <v>0.15</v>
      </c>
    </row>
    <row r="111" spans="1:7" ht="22.8" x14ac:dyDescent="0.25">
      <c r="A111" s="2">
        <v>2535</v>
      </c>
      <c r="B111" s="3" t="s">
        <v>625</v>
      </c>
      <c r="C111" s="4" t="s">
        <v>37</v>
      </c>
      <c r="D111" s="11">
        <v>40.975000000000001</v>
      </c>
      <c r="E111" s="10">
        <v>34</v>
      </c>
      <c r="F111" s="17">
        <v>1393.15</v>
      </c>
      <c r="G111" s="8">
        <v>0.15</v>
      </c>
    </row>
    <row r="112" spans="1:7" x14ac:dyDescent="0.25">
      <c r="A112" s="3" t="s">
        <v>411</v>
      </c>
      <c r="B112" s="3" t="s">
        <v>412</v>
      </c>
      <c r="C112" s="4" t="s">
        <v>37</v>
      </c>
      <c r="D112" s="15">
        <v>101</v>
      </c>
      <c r="E112" s="10">
        <v>13.6</v>
      </c>
      <c r="F112" s="17">
        <v>1373.6</v>
      </c>
      <c r="G112" s="8">
        <v>0.15</v>
      </c>
    </row>
    <row r="113" spans="1:7" x14ac:dyDescent="0.25">
      <c r="A113" s="2">
        <v>1707</v>
      </c>
      <c r="B113" s="3" t="s">
        <v>626</v>
      </c>
      <c r="C113" s="4" t="s">
        <v>19</v>
      </c>
      <c r="D113" s="15">
        <v>167.24850000000001</v>
      </c>
      <c r="E113" s="14">
        <v>8.1199999999999992</v>
      </c>
      <c r="F113" s="17">
        <v>1358.05</v>
      </c>
      <c r="G113" s="8">
        <v>0.14000000000000001</v>
      </c>
    </row>
    <row r="114" spans="1:7" x14ac:dyDescent="0.25">
      <c r="A114" s="2">
        <v>2440</v>
      </c>
      <c r="B114" s="3" t="s">
        <v>43</v>
      </c>
      <c r="C114" s="4" t="s">
        <v>19</v>
      </c>
      <c r="D114" s="15">
        <v>194.32599999999999</v>
      </c>
      <c r="E114" s="14">
        <v>6.85</v>
      </c>
      <c r="F114" s="17">
        <v>1331.13</v>
      </c>
      <c r="G114" s="8">
        <v>0.14000000000000001</v>
      </c>
    </row>
    <row r="115" spans="1:7" x14ac:dyDescent="0.25">
      <c r="A115" s="2">
        <v>1234</v>
      </c>
      <c r="B115" s="3" t="s">
        <v>627</v>
      </c>
      <c r="C115" s="4" t="s">
        <v>37</v>
      </c>
      <c r="D115" s="11">
        <v>49.5</v>
      </c>
      <c r="E115" s="10">
        <v>26.83</v>
      </c>
      <c r="F115" s="17">
        <v>1328.08</v>
      </c>
      <c r="G115" s="8">
        <v>0.14000000000000001</v>
      </c>
    </row>
    <row r="116" spans="1:7" ht="22.8" x14ac:dyDescent="0.25">
      <c r="A116" s="2">
        <v>1225</v>
      </c>
      <c r="B116" s="3" t="s">
        <v>226</v>
      </c>
      <c r="C116" s="4" t="s">
        <v>12</v>
      </c>
      <c r="D116" s="9">
        <v>3458.8467500000002</v>
      </c>
      <c r="E116" s="14">
        <v>0.38</v>
      </c>
      <c r="F116" s="17">
        <v>1314.36</v>
      </c>
      <c r="G116" s="8">
        <v>0.14000000000000001</v>
      </c>
    </row>
    <row r="117" spans="1:7" x14ac:dyDescent="0.25">
      <c r="A117" s="3" t="s">
        <v>249</v>
      </c>
      <c r="B117" s="3" t="s">
        <v>250</v>
      </c>
      <c r="C117" s="4" t="s">
        <v>37</v>
      </c>
      <c r="D117" s="15">
        <v>121.2</v>
      </c>
      <c r="E117" s="10">
        <v>10.83</v>
      </c>
      <c r="F117" s="17">
        <v>1312.59</v>
      </c>
      <c r="G117" s="8">
        <v>0.14000000000000001</v>
      </c>
    </row>
    <row r="118" spans="1:7" ht="57" x14ac:dyDescent="0.25">
      <c r="A118" s="2">
        <v>4071</v>
      </c>
      <c r="B118" s="3" t="s">
        <v>628</v>
      </c>
      <c r="C118" s="4" t="s">
        <v>12</v>
      </c>
      <c r="D118" s="11">
        <v>39</v>
      </c>
      <c r="E118" s="10">
        <v>33.619999999999997</v>
      </c>
      <c r="F118" s="17">
        <v>1311.18</v>
      </c>
      <c r="G118" s="8">
        <v>0.14000000000000001</v>
      </c>
    </row>
    <row r="119" spans="1:7" x14ac:dyDescent="0.25">
      <c r="A119" s="3" t="s">
        <v>88</v>
      </c>
      <c r="B119" s="3" t="s">
        <v>89</v>
      </c>
      <c r="C119" s="4" t="s">
        <v>12</v>
      </c>
      <c r="D119" s="5">
        <v>7</v>
      </c>
      <c r="E119" s="16">
        <v>187.24</v>
      </c>
      <c r="F119" s="17">
        <v>1310.68</v>
      </c>
      <c r="G119" s="8">
        <v>0.14000000000000001</v>
      </c>
    </row>
    <row r="120" spans="1:7" x14ac:dyDescent="0.25">
      <c r="A120" s="3" t="s">
        <v>629</v>
      </c>
      <c r="B120" s="3" t="s">
        <v>630</v>
      </c>
      <c r="C120" s="4" t="s">
        <v>12</v>
      </c>
      <c r="D120" s="5">
        <v>9</v>
      </c>
      <c r="E120" s="16">
        <v>144.9</v>
      </c>
      <c r="F120" s="17">
        <v>1304.0999999999999</v>
      </c>
      <c r="G120" s="8">
        <v>0.14000000000000001</v>
      </c>
    </row>
    <row r="121" spans="1:7" x14ac:dyDescent="0.25">
      <c r="A121" s="2">
        <v>4016</v>
      </c>
      <c r="B121" s="3" t="s">
        <v>631</v>
      </c>
      <c r="C121" s="4" t="s">
        <v>37</v>
      </c>
      <c r="D121" s="15">
        <v>229.5</v>
      </c>
      <c r="E121" s="14">
        <v>5.65</v>
      </c>
      <c r="F121" s="17">
        <v>1296.67</v>
      </c>
      <c r="G121" s="8">
        <v>0.14000000000000001</v>
      </c>
    </row>
    <row r="122" spans="1:7" ht="22.8" x14ac:dyDescent="0.25">
      <c r="A122" s="2">
        <v>1696</v>
      </c>
      <c r="B122" s="3" t="s">
        <v>134</v>
      </c>
      <c r="C122" s="4" t="s">
        <v>21</v>
      </c>
      <c r="D122" s="11">
        <v>40.4578998</v>
      </c>
      <c r="E122" s="10">
        <v>31.81</v>
      </c>
      <c r="F122" s="17">
        <v>1286.96</v>
      </c>
      <c r="G122" s="8">
        <v>0.14000000000000001</v>
      </c>
    </row>
    <row r="123" spans="1:7" ht="22.8" x14ac:dyDescent="0.25">
      <c r="A123" s="3" t="s">
        <v>632</v>
      </c>
      <c r="B123" s="3" t="s">
        <v>633</v>
      </c>
      <c r="C123" s="4" t="s">
        <v>12</v>
      </c>
      <c r="D123" s="5">
        <v>3</v>
      </c>
      <c r="E123" s="16">
        <v>421.74</v>
      </c>
      <c r="F123" s="17">
        <v>1265.22</v>
      </c>
      <c r="G123" s="8">
        <v>0.13</v>
      </c>
    </row>
    <row r="124" spans="1:7" ht="34.200000000000003" x14ac:dyDescent="0.25">
      <c r="A124" s="2">
        <v>1973</v>
      </c>
      <c r="B124" s="3" t="s">
        <v>166</v>
      </c>
      <c r="C124" s="4" t="s">
        <v>19</v>
      </c>
      <c r="D124" s="15">
        <v>172.4636132</v>
      </c>
      <c r="E124" s="14">
        <v>7.2</v>
      </c>
      <c r="F124" s="17">
        <v>1241.73</v>
      </c>
      <c r="G124" s="8">
        <v>0.13</v>
      </c>
    </row>
    <row r="125" spans="1:7" ht="22.8" x14ac:dyDescent="0.25">
      <c r="A125" s="2">
        <v>3944</v>
      </c>
      <c r="B125" s="3" t="s">
        <v>634</v>
      </c>
      <c r="C125" s="4" t="s">
        <v>12</v>
      </c>
      <c r="D125" s="11">
        <v>12</v>
      </c>
      <c r="E125" s="16">
        <v>100.21</v>
      </c>
      <c r="F125" s="17">
        <v>1202.52</v>
      </c>
      <c r="G125" s="8">
        <v>0.13</v>
      </c>
    </row>
    <row r="126" spans="1:7" ht="22.8" x14ac:dyDescent="0.25">
      <c r="A126" s="3" t="s">
        <v>635</v>
      </c>
      <c r="B126" s="3" t="s">
        <v>636</v>
      </c>
      <c r="C126" s="4" t="s">
        <v>12</v>
      </c>
      <c r="D126" s="11">
        <v>25</v>
      </c>
      <c r="E126" s="10">
        <v>47.57</v>
      </c>
      <c r="F126" s="17">
        <v>1189.25</v>
      </c>
      <c r="G126" s="8">
        <v>0.13</v>
      </c>
    </row>
    <row r="127" spans="1:7" ht="22.8" x14ac:dyDescent="0.25">
      <c r="A127" s="2">
        <v>2073</v>
      </c>
      <c r="B127" s="3" t="s">
        <v>297</v>
      </c>
      <c r="C127" s="4" t="s">
        <v>109</v>
      </c>
      <c r="D127" s="11">
        <v>47.822189799999997</v>
      </c>
      <c r="E127" s="10">
        <v>24.4</v>
      </c>
      <c r="F127" s="17">
        <v>1166.8599999999999</v>
      </c>
      <c r="G127" s="8">
        <v>0.12</v>
      </c>
    </row>
    <row r="128" spans="1:7" ht="34.200000000000003" x14ac:dyDescent="0.25">
      <c r="A128" s="3" t="s">
        <v>637</v>
      </c>
      <c r="B128" s="3" t="s">
        <v>638</v>
      </c>
      <c r="C128" s="4" t="s">
        <v>12</v>
      </c>
      <c r="D128" s="11">
        <v>12</v>
      </c>
      <c r="E128" s="10">
        <v>96.4</v>
      </c>
      <c r="F128" s="17">
        <v>1156.8</v>
      </c>
      <c r="G128" s="8">
        <v>0.12</v>
      </c>
    </row>
    <row r="129" spans="1:7" x14ac:dyDescent="0.25">
      <c r="A129" s="2">
        <v>3269</v>
      </c>
      <c r="B129" s="3" t="s">
        <v>639</v>
      </c>
      <c r="C129" s="4" t="s">
        <v>12</v>
      </c>
      <c r="D129" s="5">
        <v>4</v>
      </c>
      <c r="E129" s="16">
        <v>286.01</v>
      </c>
      <c r="F129" s="17">
        <v>1144.04</v>
      </c>
      <c r="G129" s="8">
        <v>0.12</v>
      </c>
    </row>
    <row r="130" spans="1:7" ht="34.200000000000003" x14ac:dyDescent="0.25">
      <c r="A130" s="3" t="s">
        <v>640</v>
      </c>
      <c r="B130" s="3" t="s">
        <v>641</v>
      </c>
      <c r="C130" s="4" t="s">
        <v>12</v>
      </c>
      <c r="D130" s="11">
        <v>18</v>
      </c>
      <c r="E130" s="10">
        <v>60.56</v>
      </c>
      <c r="F130" s="17">
        <v>1090.08</v>
      </c>
      <c r="G130" s="8">
        <v>0.12</v>
      </c>
    </row>
    <row r="131" spans="1:7" x14ac:dyDescent="0.25">
      <c r="A131" s="2">
        <v>1858</v>
      </c>
      <c r="B131" s="3" t="s">
        <v>50</v>
      </c>
      <c r="C131" s="4" t="s">
        <v>37</v>
      </c>
      <c r="D131" s="15">
        <v>117.090538</v>
      </c>
      <c r="E131" s="14">
        <v>9.2100000000000009</v>
      </c>
      <c r="F131" s="17">
        <v>1078.4000000000001</v>
      </c>
      <c r="G131" s="8">
        <v>0.11</v>
      </c>
    </row>
    <row r="132" spans="1:7" x14ac:dyDescent="0.25">
      <c r="A132" s="2">
        <v>2048</v>
      </c>
      <c r="B132" s="3" t="s">
        <v>152</v>
      </c>
      <c r="C132" s="4" t="s">
        <v>19</v>
      </c>
      <c r="D132" s="15">
        <v>208.21346399999999</v>
      </c>
      <c r="E132" s="14">
        <v>5.0599999999999996</v>
      </c>
      <c r="F132" s="17">
        <v>1053.56</v>
      </c>
      <c r="G132" s="8">
        <v>0.11</v>
      </c>
    </row>
    <row r="133" spans="1:7" x14ac:dyDescent="0.25">
      <c r="A133" s="3" t="s">
        <v>642</v>
      </c>
      <c r="B133" s="3" t="s">
        <v>643</v>
      </c>
      <c r="C133" s="4" t="s">
        <v>12</v>
      </c>
      <c r="D133" s="5">
        <v>5</v>
      </c>
      <c r="E133" s="16">
        <v>204.58</v>
      </c>
      <c r="F133" s="17">
        <v>1022.9</v>
      </c>
      <c r="G133" s="8">
        <v>0.11</v>
      </c>
    </row>
    <row r="134" spans="1:7" ht="102.6" x14ac:dyDescent="0.25">
      <c r="A134" s="3" t="s">
        <v>644</v>
      </c>
      <c r="B134" s="3" t="s">
        <v>645</v>
      </c>
      <c r="C134" s="4" t="s">
        <v>12</v>
      </c>
      <c r="D134" s="5">
        <v>4</v>
      </c>
      <c r="E134" s="16">
        <v>252.83</v>
      </c>
      <c r="F134" s="17">
        <v>1011.32</v>
      </c>
      <c r="G134" s="8">
        <v>0.11</v>
      </c>
    </row>
    <row r="135" spans="1:7" ht="22.8" x14ac:dyDescent="0.25">
      <c r="A135" s="2">
        <v>3945</v>
      </c>
      <c r="B135" s="3" t="s">
        <v>646</v>
      </c>
      <c r="C135" s="4" t="s">
        <v>12</v>
      </c>
      <c r="D135" s="5">
        <v>7</v>
      </c>
      <c r="E135" s="16">
        <v>141.53</v>
      </c>
      <c r="F135" s="18">
        <v>990.71</v>
      </c>
      <c r="G135" s="8">
        <v>0.1</v>
      </c>
    </row>
    <row r="136" spans="1:7" x14ac:dyDescent="0.25">
      <c r="A136" s="2">
        <v>2051</v>
      </c>
      <c r="B136" s="3" t="s">
        <v>319</v>
      </c>
      <c r="C136" s="4" t="s">
        <v>109</v>
      </c>
      <c r="D136" s="11">
        <v>36.905166399999999</v>
      </c>
      <c r="E136" s="10">
        <v>25.77</v>
      </c>
      <c r="F136" s="18">
        <v>951.04</v>
      </c>
      <c r="G136" s="8">
        <v>0.1</v>
      </c>
    </row>
    <row r="137" spans="1:7" x14ac:dyDescent="0.25">
      <c r="A137" s="3" t="s">
        <v>647</v>
      </c>
      <c r="B137" s="3" t="s">
        <v>648</v>
      </c>
      <c r="C137" s="4" t="s">
        <v>12</v>
      </c>
      <c r="D137" s="11">
        <v>11</v>
      </c>
      <c r="E137" s="10">
        <v>85.3</v>
      </c>
      <c r="F137" s="18">
        <v>938.3</v>
      </c>
      <c r="G137" s="8">
        <v>0.1</v>
      </c>
    </row>
    <row r="138" spans="1:7" ht="22.8" x14ac:dyDescent="0.25">
      <c r="A138" s="3" t="s">
        <v>649</v>
      </c>
      <c r="B138" s="3" t="s">
        <v>650</v>
      </c>
      <c r="C138" s="4" t="s">
        <v>12</v>
      </c>
      <c r="D138" s="11">
        <v>19</v>
      </c>
      <c r="E138" s="10">
        <v>48.87</v>
      </c>
      <c r="F138" s="18">
        <v>928.53</v>
      </c>
      <c r="G138" s="8">
        <v>0.1</v>
      </c>
    </row>
    <row r="139" spans="1:7" x14ac:dyDescent="0.25">
      <c r="A139" s="2">
        <v>2033</v>
      </c>
      <c r="B139" s="3" t="s">
        <v>115</v>
      </c>
      <c r="C139" s="4" t="s">
        <v>12</v>
      </c>
      <c r="D139" s="9">
        <v>1822.07816</v>
      </c>
      <c r="E139" s="14">
        <v>0.5</v>
      </c>
      <c r="F139" s="18">
        <v>911.03</v>
      </c>
      <c r="G139" s="8">
        <v>0.1</v>
      </c>
    </row>
    <row r="140" spans="1:7" x14ac:dyDescent="0.25">
      <c r="A140" s="2">
        <v>3932</v>
      </c>
      <c r="B140" s="3" t="s">
        <v>651</v>
      </c>
      <c r="C140" s="4" t="s">
        <v>37</v>
      </c>
      <c r="D140" s="11">
        <v>26.9279999</v>
      </c>
      <c r="E140" s="10">
        <v>33.35</v>
      </c>
      <c r="F140" s="18">
        <v>898.04</v>
      </c>
      <c r="G140" s="8">
        <v>0.1</v>
      </c>
    </row>
    <row r="141" spans="1:7" ht="22.8" x14ac:dyDescent="0.25">
      <c r="A141" s="2">
        <v>1673</v>
      </c>
      <c r="B141" s="3" t="s">
        <v>652</v>
      </c>
      <c r="C141" s="4" t="s">
        <v>21</v>
      </c>
      <c r="D141" s="11">
        <v>16.34</v>
      </c>
      <c r="E141" s="10">
        <v>53.75</v>
      </c>
      <c r="F141" s="18">
        <v>878.27</v>
      </c>
      <c r="G141" s="8">
        <v>0.09</v>
      </c>
    </row>
    <row r="142" spans="1:7" x14ac:dyDescent="0.25">
      <c r="A142" s="2">
        <v>2380</v>
      </c>
      <c r="B142" s="3" t="s">
        <v>150</v>
      </c>
      <c r="C142" s="4" t="s">
        <v>37</v>
      </c>
      <c r="D142" s="15">
        <v>206.72019979999999</v>
      </c>
      <c r="E142" s="14">
        <v>4.1900000000000004</v>
      </c>
      <c r="F142" s="18">
        <v>866.15</v>
      </c>
      <c r="G142" s="8">
        <v>0.09</v>
      </c>
    </row>
    <row r="143" spans="1:7" ht="22.8" x14ac:dyDescent="0.25">
      <c r="A143" s="3" t="s">
        <v>653</v>
      </c>
      <c r="B143" s="3" t="s">
        <v>654</v>
      </c>
      <c r="C143" s="4" t="s">
        <v>12</v>
      </c>
      <c r="D143" s="11">
        <v>12</v>
      </c>
      <c r="E143" s="10">
        <v>71.47</v>
      </c>
      <c r="F143" s="18">
        <v>857.64</v>
      </c>
      <c r="G143" s="8">
        <v>0.09</v>
      </c>
    </row>
    <row r="144" spans="1:7" ht="22.8" x14ac:dyDescent="0.25">
      <c r="A144" s="3" t="s">
        <v>655</v>
      </c>
      <c r="B144" s="3" t="s">
        <v>656</v>
      </c>
      <c r="C144" s="4" t="s">
        <v>12</v>
      </c>
      <c r="D144" s="11">
        <v>20</v>
      </c>
      <c r="E144" s="10">
        <v>42.41</v>
      </c>
      <c r="F144" s="18">
        <v>848.2</v>
      </c>
      <c r="G144" s="8">
        <v>0.09</v>
      </c>
    </row>
    <row r="145" spans="1:7" ht="34.200000000000003" x14ac:dyDescent="0.25">
      <c r="A145" s="2">
        <v>3948</v>
      </c>
      <c r="B145" s="3" t="s">
        <v>198</v>
      </c>
      <c r="C145" s="4" t="s">
        <v>12</v>
      </c>
      <c r="D145" s="5">
        <v>4</v>
      </c>
      <c r="E145" s="16">
        <v>211</v>
      </c>
      <c r="F145" s="18">
        <v>844</v>
      </c>
      <c r="G145" s="8">
        <v>0.09</v>
      </c>
    </row>
    <row r="146" spans="1:7" x14ac:dyDescent="0.25">
      <c r="A146" s="3" t="s">
        <v>657</v>
      </c>
      <c r="B146" s="3" t="s">
        <v>658</v>
      </c>
      <c r="C146" s="4" t="s">
        <v>12</v>
      </c>
      <c r="D146" s="11">
        <v>49</v>
      </c>
      <c r="E146" s="10">
        <v>17.02</v>
      </c>
      <c r="F146" s="18">
        <v>833.98</v>
      </c>
      <c r="G146" s="8">
        <v>0.09</v>
      </c>
    </row>
    <row r="147" spans="1:7" x14ac:dyDescent="0.25">
      <c r="A147" s="2">
        <v>2533</v>
      </c>
      <c r="B147" s="3" t="s">
        <v>659</v>
      </c>
      <c r="C147" s="4" t="s">
        <v>19</v>
      </c>
      <c r="D147" s="11">
        <v>96.879900000000006</v>
      </c>
      <c r="E147" s="14">
        <v>8.4600000000000009</v>
      </c>
      <c r="F147" s="18">
        <v>819.6</v>
      </c>
      <c r="G147" s="8">
        <v>0.09</v>
      </c>
    </row>
    <row r="148" spans="1:7" x14ac:dyDescent="0.25">
      <c r="A148" s="2">
        <v>2497</v>
      </c>
      <c r="B148" s="3" t="s">
        <v>98</v>
      </c>
      <c r="C148" s="4" t="s">
        <v>32</v>
      </c>
      <c r="D148" s="5">
        <v>5.3381198000000003</v>
      </c>
      <c r="E148" s="16">
        <v>152.44</v>
      </c>
      <c r="F148" s="18">
        <v>813.74</v>
      </c>
      <c r="G148" s="8">
        <v>0.09</v>
      </c>
    </row>
    <row r="149" spans="1:7" ht="22.8" x14ac:dyDescent="0.25">
      <c r="A149" s="2">
        <v>1379</v>
      </c>
      <c r="B149" s="3" t="s">
        <v>660</v>
      </c>
      <c r="C149" s="4" t="s">
        <v>12</v>
      </c>
      <c r="D149" s="11">
        <v>23.998367999999999</v>
      </c>
      <c r="E149" s="10">
        <v>33.619999999999997</v>
      </c>
      <c r="F149" s="18">
        <v>806.82</v>
      </c>
      <c r="G149" s="8">
        <v>0.09</v>
      </c>
    </row>
    <row r="150" spans="1:7" x14ac:dyDescent="0.25">
      <c r="A150" s="2">
        <v>2417</v>
      </c>
      <c r="B150" s="3" t="s">
        <v>153</v>
      </c>
      <c r="C150" s="4" t="s">
        <v>19</v>
      </c>
      <c r="D150" s="11">
        <v>21.909181799999999</v>
      </c>
      <c r="E150" s="10">
        <v>36.06</v>
      </c>
      <c r="F150" s="18">
        <v>790.04</v>
      </c>
      <c r="G150" s="8">
        <v>0.08</v>
      </c>
    </row>
    <row r="151" spans="1:7" x14ac:dyDescent="0.25">
      <c r="A151" s="3" t="s">
        <v>661</v>
      </c>
      <c r="B151" s="3" t="s">
        <v>662</v>
      </c>
      <c r="C151" s="4" t="s">
        <v>37</v>
      </c>
      <c r="D151" s="11">
        <v>63</v>
      </c>
      <c r="E151" s="10">
        <v>11.96</v>
      </c>
      <c r="F151" s="18">
        <v>753.48</v>
      </c>
      <c r="G151" s="8">
        <v>0.08</v>
      </c>
    </row>
    <row r="152" spans="1:7" x14ac:dyDescent="0.25">
      <c r="A152" s="2">
        <v>1964</v>
      </c>
      <c r="B152" s="3" t="s">
        <v>94</v>
      </c>
      <c r="C152" s="4" t="s">
        <v>37</v>
      </c>
      <c r="D152" s="15">
        <v>206.7726126</v>
      </c>
      <c r="E152" s="14">
        <v>3.63</v>
      </c>
      <c r="F152" s="18">
        <v>750.58</v>
      </c>
      <c r="G152" s="8">
        <v>0.08</v>
      </c>
    </row>
    <row r="153" spans="1:7" ht="22.8" x14ac:dyDescent="0.25">
      <c r="A153" s="3" t="s">
        <v>663</v>
      </c>
      <c r="B153" s="3" t="s">
        <v>664</v>
      </c>
      <c r="C153" s="4" t="s">
        <v>12</v>
      </c>
      <c r="D153" s="5">
        <v>8</v>
      </c>
      <c r="E153" s="10">
        <v>90</v>
      </c>
      <c r="F153" s="18">
        <v>720</v>
      </c>
      <c r="G153" s="8">
        <v>0.08</v>
      </c>
    </row>
    <row r="154" spans="1:7" x14ac:dyDescent="0.25">
      <c r="A154" s="2">
        <v>2446</v>
      </c>
      <c r="B154" s="3" t="s">
        <v>257</v>
      </c>
      <c r="C154" s="4" t="s">
        <v>19</v>
      </c>
      <c r="D154" s="11">
        <v>85.13</v>
      </c>
      <c r="E154" s="14">
        <v>8.18</v>
      </c>
      <c r="F154" s="18">
        <v>696.36</v>
      </c>
      <c r="G154" s="8">
        <v>7.0000000000000007E-2</v>
      </c>
    </row>
    <row r="155" spans="1:7" x14ac:dyDescent="0.25">
      <c r="A155" s="2">
        <v>2052</v>
      </c>
      <c r="B155" s="3" t="s">
        <v>665</v>
      </c>
      <c r="C155" s="4" t="s">
        <v>109</v>
      </c>
      <c r="D155" s="11">
        <v>32.459800000000001</v>
      </c>
      <c r="E155" s="10">
        <v>20.94</v>
      </c>
      <c r="F155" s="18">
        <v>679.7</v>
      </c>
      <c r="G155" s="8">
        <v>7.0000000000000007E-2</v>
      </c>
    </row>
    <row r="156" spans="1:7" x14ac:dyDescent="0.25">
      <c r="A156" s="2">
        <v>1334</v>
      </c>
      <c r="B156" s="3" t="s">
        <v>164</v>
      </c>
      <c r="C156" s="4" t="s">
        <v>12</v>
      </c>
      <c r="D156" s="11">
        <v>57.177519799999999</v>
      </c>
      <c r="E156" s="10">
        <v>11.8</v>
      </c>
      <c r="F156" s="18">
        <v>674.69</v>
      </c>
      <c r="G156" s="8">
        <v>7.0000000000000007E-2</v>
      </c>
    </row>
    <row r="157" spans="1:7" x14ac:dyDescent="0.25">
      <c r="A157" s="2">
        <v>2294</v>
      </c>
      <c r="B157" s="3" t="s">
        <v>205</v>
      </c>
      <c r="C157" s="4" t="s">
        <v>109</v>
      </c>
      <c r="D157" s="11">
        <v>68.160959899999995</v>
      </c>
      <c r="E157" s="14">
        <v>9.68</v>
      </c>
      <c r="F157" s="18">
        <v>659.79</v>
      </c>
      <c r="G157" s="8">
        <v>7.0000000000000007E-2</v>
      </c>
    </row>
    <row r="158" spans="1:7" x14ac:dyDescent="0.25">
      <c r="A158" s="2">
        <v>3980</v>
      </c>
      <c r="B158" s="3" t="s">
        <v>666</v>
      </c>
      <c r="C158" s="4" t="s">
        <v>12</v>
      </c>
      <c r="D158" s="11">
        <v>30</v>
      </c>
      <c r="E158" s="10">
        <v>21.73</v>
      </c>
      <c r="F158" s="18">
        <v>651.9</v>
      </c>
      <c r="G158" s="8">
        <v>7.0000000000000007E-2</v>
      </c>
    </row>
    <row r="159" spans="1:7" x14ac:dyDescent="0.25">
      <c r="A159" s="2">
        <v>1968</v>
      </c>
      <c r="B159" s="3" t="s">
        <v>119</v>
      </c>
      <c r="C159" s="4" t="s">
        <v>37</v>
      </c>
      <c r="D159" s="15">
        <v>102.7182</v>
      </c>
      <c r="E159" s="14">
        <v>6.29</v>
      </c>
      <c r="F159" s="18">
        <v>646.09</v>
      </c>
      <c r="G159" s="8">
        <v>7.0000000000000007E-2</v>
      </c>
    </row>
    <row r="160" spans="1:7" ht="22.8" x14ac:dyDescent="0.25">
      <c r="A160" s="3" t="s">
        <v>667</v>
      </c>
      <c r="B160" s="3" t="s">
        <v>668</v>
      </c>
      <c r="C160" s="4" t="s">
        <v>12</v>
      </c>
      <c r="D160" s="11">
        <v>45</v>
      </c>
      <c r="E160" s="10">
        <v>14.09</v>
      </c>
      <c r="F160" s="18">
        <v>634.04999999999995</v>
      </c>
      <c r="G160" s="8">
        <v>7.0000000000000007E-2</v>
      </c>
    </row>
    <row r="161" spans="1:7" x14ac:dyDescent="0.25">
      <c r="A161" s="3" t="s">
        <v>669</v>
      </c>
      <c r="B161" s="3" t="s">
        <v>670</v>
      </c>
      <c r="C161" s="4" t="s">
        <v>12</v>
      </c>
      <c r="D161" s="5">
        <v>7</v>
      </c>
      <c r="E161" s="10">
        <v>90.52</v>
      </c>
      <c r="F161" s="18">
        <v>633.64</v>
      </c>
      <c r="G161" s="8">
        <v>7.0000000000000007E-2</v>
      </c>
    </row>
    <row r="162" spans="1:7" x14ac:dyDescent="0.25">
      <c r="A162" s="2">
        <v>2387</v>
      </c>
      <c r="B162" s="3" t="s">
        <v>126</v>
      </c>
      <c r="C162" s="4" t="s">
        <v>32</v>
      </c>
      <c r="D162" s="5">
        <v>3.5872649999999999</v>
      </c>
      <c r="E162" s="16">
        <v>174.44</v>
      </c>
      <c r="F162" s="18">
        <v>625.76</v>
      </c>
      <c r="G162" s="8">
        <v>7.0000000000000007E-2</v>
      </c>
    </row>
    <row r="163" spans="1:7" ht="34.200000000000003" x14ac:dyDescent="0.25">
      <c r="A163" s="3" t="s">
        <v>671</v>
      </c>
      <c r="B163" s="3" t="s">
        <v>672</v>
      </c>
      <c r="C163" s="4" t="s">
        <v>12</v>
      </c>
      <c r="D163" s="11">
        <v>20</v>
      </c>
      <c r="E163" s="10">
        <v>31.1</v>
      </c>
      <c r="F163" s="18">
        <v>622</v>
      </c>
      <c r="G163" s="8">
        <v>7.0000000000000007E-2</v>
      </c>
    </row>
    <row r="164" spans="1:7" x14ac:dyDescent="0.25">
      <c r="A164" s="3" t="s">
        <v>106</v>
      </c>
      <c r="B164" s="3" t="s">
        <v>107</v>
      </c>
      <c r="C164" s="4" t="s">
        <v>37</v>
      </c>
      <c r="D164" s="11">
        <v>40.4</v>
      </c>
      <c r="E164" s="10">
        <v>15.14</v>
      </c>
      <c r="F164" s="18">
        <v>611.65</v>
      </c>
      <c r="G164" s="8">
        <v>0.06</v>
      </c>
    </row>
    <row r="165" spans="1:7" ht="22.8" x14ac:dyDescent="0.25">
      <c r="A165" s="3" t="s">
        <v>673</v>
      </c>
      <c r="B165" s="3" t="s">
        <v>674</v>
      </c>
      <c r="C165" s="4" t="s">
        <v>12</v>
      </c>
      <c r="D165" s="5">
        <v>1</v>
      </c>
      <c r="E165" s="16">
        <v>608.57000000000005</v>
      </c>
      <c r="F165" s="18">
        <v>608.57000000000005</v>
      </c>
      <c r="G165" s="8">
        <v>0.06</v>
      </c>
    </row>
    <row r="166" spans="1:7" ht="22.8" x14ac:dyDescent="0.25">
      <c r="A166" s="3" t="s">
        <v>675</v>
      </c>
      <c r="B166" s="3" t="s">
        <v>676</v>
      </c>
      <c r="C166" s="4" t="s">
        <v>12</v>
      </c>
      <c r="D166" s="11">
        <v>12</v>
      </c>
      <c r="E166" s="10">
        <v>50</v>
      </c>
      <c r="F166" s="18">
        <v>600</v>
      </c>
      <c r="G166" s="8">
        <v>0.06</v>
      </c>
    </row>
    <row r="167" spans="1:7" x14ac:dyDescent="0.25">
      <c r="A167" s="3" t="s">
        <v>347</v>
      </c>
      <c r="B167" s="3" t="s">
        <v>348</v>
      </c>
      <c r="C167" s="4" t="s">
        <v>37</v>
      </c>
      <c r="D167" s="11">
        <v>95.95</v>
      </c>
      <c r="E167" s="14">
        <v>6.2</v>
      </c>
      <c r="F167" s="18">
        <v>594.89</v>
      </c>
      <c r="G167" s="8">
        <v>0.06</v>
      </c>
    </row>
    <row r="168" spans="1:7" ht="22.8" x14ac:dyDescent="0.25">
      <c r="A168" s="3" t="s">
        <v>39</v>
      </c>
      <c r="B168" s="3" t="s">
        <v>40</v>
      </c>
      <c r="C168" s="4" t="s">
        <v>12</v>
      </c>
      <c r="D168" s="15">
        <v>103.999104</v>
      </c>
      <c r="E168" s="14">
        <v>5.71</v>
      </c>
      <c r="F168" s="18">
        <v>593.83000000000004</v>
      </c>
      <c r="G168" s="8">
        <v>0.06</v>
      </c>
    </row>
    <row r="169" spans="1:7" x14ac:dyDescent="0.25">
      <c r="A169" s="2">
        <v>1176</v>
      </c>
      <c r="B169" s="3" t="s">
        <v>677</v>
      </c>
      <c r="C169" s="4" t="s">
        <v>12</v>
      </c>
      <c r="D169" s="15">
        <v>147</v>
      </c>
      <c r="E169" s="14">
        <v>4</v>
      </c>
      <c r="F169" s="18">
        <v>588</v>
      </c>
      <c r="G169" s="8">
        <v>0.06</v>
      </c>
    </row>
    <row r="170" spans="1:7" x14ac:dyDescent="0.25">
      <c r="A170" s="2">
        <v>2246</v>
      </c>
      <c r="B170" s="3" t="s">
        <v>171</v>
      </c>
      <c r="C170" s="4" t="s">
        <v>19</v>
      </c>
      <c r="D170" s="11">
        <v>21.092142599999999</v>
      </c>
      <c r="E170" s="10">
        <v>27.85</v>
      </c>
      <c r="F170" s="18">
        <v>587.41</v>
      </c>
      <c r="G170" s="8">
        <v>0.06</v>
      </c>
    </row>
    <row r="171" spans="1:7" x14ac:dyDescent="0.25">
      <c r="A171" s="2">
        <v>1861</v>
      </c>
      <c r="B171" s="3" t="s">
        <v>177</v>
      </c>
      <c r="C171" s="4" t="s">
        <v>19</v>
      </c>
      <c r="D171" s="11">
        <v>29.079671999999999</v>
      </c>
      <c r="E171" s="10">
        <v>20.149999999999999</v>
      </c>
      <c r="F171" s="18">
        <v>585.95000000000005</v>
      </c>
      <c r="G171" s="8">
        <v>0.06</v>
      </c>
    </row>
    <row r="172" spans="1:7" ht="22.8" x14ac:dyDescent="0.25">
      <c r="A172" s="3" t="s">
        <v>678</v>
      </c>
      <c r="B172" s="3" t="s">
        <v>679</v>
      </c>
      <c r="C172" s="4" t="s">
        <v>12</v>
      </c>
      <c r="D172" s="11">
        <v>25</v>
      </c>
      <c r="E172" s="10">
        <v>23.11</v>
      </c>
      <c r="F172" s="18">
        <v>577.75</v>
      </c>
      <c r="G172" s="8">
        <v>0.06</v>
      </c>
    </row>
    <row r="173" spans="1:7" ht="34.200000000000003" x14ac:dyDescent="0.25">
      <c r="A173" s="3" t="s">
        <v>680</v>
      </c>
      <c r="B173" s="3" t="s">
        <v>681</v>
      </c>
      <c r="C173" s="4" t="s">
        <v>12</v>
      </c>
      <c r="D173" s="11">
        <v>27</v>
      </c>
      <c r="E173" s="10">
        <v>21.18</v>
      </c>
      <c r="F173" s="18">
        <v>571.86</v>
      </c>
      <c r="G173" s="8">
        <v>0.06</v>
      </c>
    </row>
    <row r="174" spans="1:7" x14ac:dyDescent="0.25">
      <c r="A174" s="3" t="s">
        <v>682</v>
      </c>
      <c r="B174" s="3" t="s">
        <v>683</v>
      </c>
      <c r="C174" s="4" t="s">
        <v>12</v>
      </c>
      <c r="D174" s="5">
        <v>3</v>
      </c>
      <c r="E174" s="16">
        <v>190.45</v>
      </c>
      <c r="F174" s="18">
        <v>571.35</v>
      </c>
      <c r="G174" s="8">
        <v>0.06</v>
      </c>
    </row>
    <row r="175" spans="1:7" x14ac:dyDescent="0.25">
      <c r="A175" s="3" t="s">
        <v>684</v>
      </c>
      <c r="B175" s="3" t="s">
        <v>685</v>
      </c>
      <c r="C175" s="4" t="s">
        <v>12</v>
      </c>
      <c r="D175" s="5">
        <v>4</v>
      </c>
      <c r="E175" s="16">
        <v>139.01</v>
      </c>
      <c r="F175" s="18">
        <v>556.04</v>
      </c>
      <c r="G175" s="8">
        <v>0.06</v>
      </c>
    </row>
    <row r="176" spans="1:7" ht="22.8" x14ac:dyDescent="0.25">
      <c r="A176" s="3" t="s">
        <v>686</v>
      </c>
      <c r="B176" s="3" t="s">
        <v>687</v>
      </c>
      <c r="C176" s="4" t="s">
        <v>12</v>
      </c>
      <c r="D176" s="11">
        <v>14</v>
      </c>
      <c r="E176" s="10">
        <v>38.78</v>
      </c>
      <c r="F176" s="18">
        <v>542.91999999999996</v>
      </c>
      <c r="G176" s="8">
        <v>0.06</v>
      </c>
    </row>
    <row r="177" spans="1:7" x14ac:dyDescent="0.25">
      <c r="A177" s="2">
        <v>102</v>
      </c>
      <c r="B177" s="3" t="s">
        <v>104</v>
      </c>
      <c r="C177" s="4" t="s">
        <v>19</v>
      </c>
      <c r="D177" s="11">
        <v>37.441767400000003</v>
      </c>
      <c r="E177" s="10">
        <v>14.4</v>
      </c>
      <c r="F177" s="18">
        <v>539.16</v>
      </c>
      <c r="G177" s="8">
        <v>0.06</v>
      </c>
    </row>
    <row r="178" spans="1:7" ht="22.8" x14ac:dyDescent="0.25">
      <c r="A178" s="3" t="s">
        <v>688</v>
      </c>
      <c r="B178" s="3" t="s">
        <v>689</v>
      </c>
      <c r="C178" s="4" t="s">
        <v>12</v>
      </c>
      <c r="D178" s="5">
        <v>1</v>
      </c>
      <c r="E178" s="16">
        <v>523.65</v>
      </c>
      <c r="F178" s="18">
        <v>523.65</v>
      </c>
      <c r="G178" s="8">
        <v>0.06</v>
      </c>
    </row>
    <row r="179" spans="1:7" ht="22.8" x14ac:dyDescent="0.25">
      <c r="A179" s="3" t="s">
        <v>690</v>
      </c>
      <c r="B179" s="3" t="s">
        <v>691</v>
      </c>
      <c r="C179" s="4" t="s">
        <v>12</v>
      </c>
      <c r="D179" s="11">
        <v>23</v>
      </c>
      <c r="E179" s="10">
        <v>22.54</v>
      </c>
      <c r="F179" s="18">
        <v>518.41999999999996</v>
      </c>
      <c r="G179" s="8">
        <v>0.05</v>
      </c>
    </row>
    <row r="180" spans="1:7" x14ac:dyDescent="0.25">
      <c r="A180" s="2">
        <v>2690</v>
      </c>
      <c r="B180" s="3" t="s">
        <v>692</v>
      </c>
      <c r="C180" s="4" t="s">
        <v>19</v>
      </c>
      <c r="D180" s="11">
        <v>65.801080900000002</v>
      </c>
      <c r="E180" s="14">
        <v>7.44</v>
      </c>
      <c r="F180" s="18">
        <v>489.56</v>
      </c>
      <c r="G180" s="8">
        <v>0.05</v>
      </c>
    </row>
    <row r="181" spans="1:7" x14ac:dyDescent="0.25">
      <c r="A181" s="3" t="s">
        <v>358</v>
      </c>
      <c r="B181" s="3" t="s">
        <v>359</v>
      </c>
      <c r="C181" s="4" t="s">
        <v>12</v>
      </c>
      <c r="D181" s="11">
        <v>16</v>
      </c>
      <c r="E181" s="10">
        <v>30.29</v>
      </c>
      <c r="F181" s="18">
        <v>484.64</v>
      </c>
      <c r="G181" s="8">
        <v>0.05</v>
      </c>
    </row>
    <row r="182" spans="1:7" ht="22.8" x14ac:dyDescent="0.25">
      <c r="A182" s="3" t="s">
        <v>693</v>
      </c>
      <c r="B182" s="3" t="s">
        <v>694</v>
      </c>
      <c r="C182" s="4" t="s">
        <v>12</v>
      </c>
      <c r="D182" s="11">
        <v>30</v>
      </c>
      <c r="E182" s="10">
        <v>16.02</v>
      </c>
      <c r="F182" s="18">
        <v>480.6</v>
      </c>
      <c r="G182" s="8">
        <v>0.05</v>
      </c>
    </row>
    <row r="183" spans="1:7" ht="22.8" x14ac:dyDescent="0.25">
      <c r="A183" s="2">
        <v>1265</v>
      </c>
      <c r="B183" s="3" t="s">
        <v>695</v>
      </c>
      <c r="C183" s="4" t="s">
        <v>12</v>
      </c>
      <c r="D183" s="11">
        <v>36.928565499999998</v>
      </c>
      <c r="E183" s="10">
        <v>12.89</v>
      </c>
      <c r="F183" s="18">
        <v>476</v>
      </c>
      <c r="G183" s="8">
        <v>0.05</v>
      </c>
    </row>
    <row r="184" spans="1:7" x14ac:dyDescent="0.25">
      <c r="A184" s="2">
        <v>3259</v>
      </c>
      <c r="B184" s="3" t="s">
        <v>383</v>
      </c>
      <c r="C184" s="4" t="s">
        <v>12</v>
      </c>
      <c r="D184" s="11">
        <v>41</v>
      </c>
      <c r="E184" s="10">
        <v>11.52</v>
      </c>
      <c r="F184" s="18">
        <v>472.32</v>
      </c>
      <c r="G184" s="8">
        <v>0.05</v>
      </c>
    </row>
    <row r="185" spans="1:7" ht="22.8" x14ac:dyDescent="0.25">
      <c r="A185" s="3" t="s">
        <v>696</v>
      </c>
      <c r="B185" s="3" t="s">
        <v>697</v>
      </c>
      <c r="C185" s="4" t="s">
        <v>12</v>
      </c>
      <c r="D185" s="11">
        <v>16</v>
      </c>
      <c r="E185" s="10">
        <v>28.7</v>
      </c>
      <c r="F185" s="18">
        <v>459.2</v>
      </c>
      <c r="G185" s="8">
        <v>0.05</v>
      </c>
    </row>
    <row r="186" spans="1:7" x14ac:dyDescent="0.25">
      <c r="A186" s="2">
        <v>2795</v>
      </c>
      <c r="B186" s="3" t="s">
        <v>180</v>
      </c>
      <c r="C186" s="4" t="s">
        <v>12</v>
      </c>
      <c r="D186" s="15">
        <v>262.73632800000001</v>
      </c>
      <c r="E186" s="14">
        <v>1.72</v>
      </c>
      <c r="F186" s="18">
        <v>451.9</v>
      </c>
      <c r="G186" s="8">
        <v>0.05</v>
      </c>
    </row>
    <row r="187" spans="1:7" ht="22.8" x14ac:dyDescent="0.25">
      <c r="A187" s="3" t="s">
        <v>698</v>
      </c>
      <c r="B187" s="3" t="s">
        <v>699</v>
      </c>
      <c r="C187" s="4" t="s">
        <v>12</v>
      </c>
      <c r="D187" s="5">
        <v>1</v>
      </c>
      <c r="E187" s="16">
        <v>440.86</v>
      </c>
      <c r="F187" s="18">
        <v>440.86</v>
      </c>
      <c r="G187" s="8">
        <v>0.05</v>
      </c>
    </row>
    <row r="188" spans="1:7" ht="22.8" x14ac:dyDescent="0.25">
      <c r="A188" s="3" t="s">
        <v>700</v>
      </c>
      <c r="B188" s="3" t="s">
        <v>701</v>
      </c>
      <c r="C188" s="4" t="s">
        <v>12</v>
      </c>
      <c r="D188" s="11">
        <v>14</v>
      </c>
      <c r="E188" s="10">
        <v>31.01</v>
      </c>
      <c r="F188" s="18">
        <v>434.14</v>
      </c>
      <c r="G188" s="8">
        <v>0.05</v>
      </c>
    </row>
    <row r="189" spans="1:7" x14ac:dyDescent="0.25">
      <c r="A189" s="3" t="s">
        <v>320</v>
      </c>
      <c r="B189" s="3" t="s">
        <v>321</v>
      </c>
      <c r="C189" s="4" t="s">
        <v>12</v>
      </c>
      <c r="D189" s="5">
        <v>2</v>
      </c>
      <c r="E189" s="16">
        <v>216.39</v>
      </c>
      <c r="F189" s="18">
        <v>432.78</v>
      </c>
      <c r="G189" s="8">
        <v>0.05</v>
      </c>
    </row>
    <row r="190" spans="1:7" x14ac:dyDescent="0.25">
      <c r="A190" s="2">
        <v>2509</v>
      </c>
      <c r="B190" s="3" t="s">
        <v>702</v>
      </c>
      <c r="C190" s="4" t="s">
        <v>37</v>
      </c>
      <c r="D190" s="11">
        <v>59.8</v>
      </c>
      <c r="E190" s="14">
        <v>6.97</v>
      </c>
      <c r="F190" s="18">
        <v>416.8</v>
      </c>
      <c r="G190" s="8">
        <v>0.04</v>
      </c>
    </row>
    <row r="191" spans="1:7" x14ac:dyDescent="0.25">
      <c r="A191" s="3" t="s">
        <v>703</v>
      </c>
      <c r="B191" s="3" t="s">
        <v>704</v>
      </c>
      <c r="C191" s="4" t="s">
        <v>37</v>
      </c>
      <c r="D191" s="11">
        <v>10.1</v>
      </c>
      <c r="E191" s="10">
        <v>40.72</v>
      </c>
      <c r="F191" s="18">
        <v>411.27</v>
      </c>
      <c r="G191" s="8">
        <v>0.04</v>
      </c>
    </row>
    <row r="192" spans="1:7" x14ac:dyDescent="0.25">
      <c r="A192" s="2">
        <v>3364</v>
      </c>
      <c r="B192" s="3" t="s">
        <v>705</v>
      </c>
      <c r="C192" s="4" t="s">
        <v>12</v>
      </c>
      <c r="D192" s="11">
        <v>25</v>
      </c>
      <c r="E192" s="10">
        <v>16.27</v>
      </c>
      <c r="F192" s="18">
        <v>406.75</v>
      </c>
      <c r="G192" s="8">
        <v>0.04</v>
      </c>
    </row>
    <row r="193" spans="1:7" x14ac:dyDescent="0.25">
      <c r="A193" s="3" t="s">
        <v>706</v>
      </c>
      <c r="B193" s="3" t="s">
        <v>707</v>
      </c>
      <c r="C193" s="4" t="s">
        <v>12</v>
      </c>
      <c r="D193" s="5">
        <v>2</v>
      </c>
      <c r="E193" s="16">
        <v>189.63</v>
      </c>
      <c r="F193" s="18">
        <v>379.26</v>
      </c>
      <c r="G193" s="8">
        <v>0.04</v>
      </c>
    </row>
    <row r="194" spans="1:7" ht="22.8" x14ac:dyDescent="0.25">
      <c r="A194" s="2">
        <v>3939</v>
      </c>
      <c r="B194" s="3" t="s">
        <v>708</v>
      </c>
      <c r="C194" s="4" t="s">
        <v>12</v>
      </c>
      <c r="D194" s="5">
        <v>6</v>
      </c>
      <c r="E194" s="10">
        <v>61.63</v>
      </c>
      <c r="F194" s="18">
        <v>369.78</v>
      </c>
      <c r="G194" s="8">
        <v>0.04</v>
      </c>
    </row>
    <row r="195" spans="1:7" x14ac:dyDescent="0.25">
      <c r="A195" s="2">
        <v>3360</v>
      </c>
      <c r="B195" s="3" t="s">
        <v>709</v>
      </c>
      <c r="C195" s="4" t="s">
        <v>12</v>
      </c>
      <c r="D195" s="11">
        <v>73</v>
      </c>
      <c r="E195" s="14">
        <v>5</v>
      </c>
      <c r="F195" s="18">
        <v>365</v>
      </c>
      <c r="G195" s="8">
        <v>0.04</v>
      </c>
    </row>
    <row r="196" spans="1:7" x14ac:dyDescent="0.25">
      <c r="A196" s="3" t="s">
        <v>710</v>
      </c>
      <c r="B196" s="3" t="s">
        <v>711</v>
      </c>
      <c r="C196" s="4" t="s">
        <v>12</v>
      </c>
      <c r="D196" s="11">
        <v>10</v>
      </c>
      <c r="E196" s="10">
        <v>36.17</v>
      </c>
      <c r="F196" s="18">
        <v>361.7</v>
      </c>
      <c r="G196" s="8">
        <v>0.04</v>
      </c>
    </row>
    <row r="197" spans="1:7" ht="22.8" x14ac:dyDescent="0.25">
      <c r="A197" s="3" t="s">
        <v>712</v>
      </c>
      <c r="B197" s="3" t="s">
        <v>713</v>
      </c>
      <c r="C197" s="4" t="s">
        <v>12</v>
      </c>
      <c r="D197" s="5">
        <v>7</v>
      </c>
      <c r="E197" s="10">
        <v>50.7</v>
      </c>
      <c r="F197" s="18">
        <v>354.9</v>
      </c>
      <c r="G197" s="8">
        <v>0.04</v>
      </c>
    </row>
    <row r="198" spans="1:7" x14ac:dyDescent="0.25">
      <c r="A198" s="2">
        <v>3279</v>
      </c>
      <c r="B198" s="3" t="s">
        <v>714</v>
      </c>
      <c r="C198" s="4" t="s">
        <v>37</v>
      </c>
      <c r="D198" s="11">
        <v>41.3</v>
      </c>
      <c r="E198" s="14">
        <v>8.35</v>
      </c>
      <c r="F198" s="18">
        <v>344.85</v>
      </c>
      <c r="G198" s="8">
        <v>0.04</v>
      </c>
    </row>
    <row r="199" spans="1:7" ht="22.8" x14ac:dyDescent="0.25">
      <c r="A199" s="3" t="s">
        <v>715</v>
      </c>
      <c r="B199" s="3" t="s">
        <v>716</v>
      </c>
      <c r="C199" s="4" t="s">
        <v>12</v>
      </c>
      <c r="D199" s="5">
        <v>4</v>
      </c>
      <c r="E199" s="10">
        <v>80.95</v>
      </c>
      <c r="F199" s="18">
        <v>323.8</v>
      </c>
      <c r="G199" s="8">
        <v>0.03</v>
      </c>
    </row>
    <row r="200" spans="1:7" x14ac:dyDescent="0.25">
      <c r="A200" s="2">
        <v>1881</v>
      </c>
      <c r="B200" s="3" t="s">
        <v>717</v>
      </c>
      <c r="C200" s="4" t="s">
        <v>21</v>
      </c>
      <c r="D200" s="5">
        <v>1.1499999999999999</v>
      </c>
      <c r="E200" s="16">
        <v>278.85000000000002</v>
      </c>
      <c r="F200" s="18">
        <v>320.67</v>
      </c>
      <c r="G200" s="8">
        <v>0.03</v>
      </c>
    </row>
    <row r="201" spans="1:7" x14ac:dyDescent="0.25">
      <c r="A201" s="2">
        <v>1706</v>
      </c>
      <c r="B201" s="3" t="s">
        <v>718</v>
      </c>
      <c r="C201" s="4" t="s">
        <v>19</v>
      </c>
      <c r="D201" s="11">
        <v>85.923000000000002</v>
      </c>
      <c r="E201" s="14">
        <v>3.7</v>
      </c>
      <c r="F201" s="18">
        <v>317.91000000000003</v>
      </c>
      <c r="G201" s="8">
        <v>0.03</v>
      </c>
    </row>
    <row r="202" spans="1:7" ht="22.8" x14ac:dyDescent="0.25">
      <c r="A202" s="3" t="s">
        <v>719</v>
      </c>
      <c r="B202" s="3" t="s">
        <v>720</v>
      </c>
      <c r="C202" s="4" t="s">
        <v>12</v>
      </c>
      <c r="D202" s="11">
        <v>12</v>
      </c>
      <c r="E202" s="10">
        <v>25.78</v>
      </c>
      <c r="F202" s="18">
        <v>309.36</v>
      </c>
      <c r="G202" s="8">
        <v>0.03</v>
      </c>
    </row>
    <row r="203" spans="1:7" x14ac:dyDescent="0.25">
      <c r="A203" s="2">
        <v>1970</v>
      </c>
      <c r="B203" s="3" t="s">
        <v>218</v>
      </c>
      <c r="C203" s="4" t="s">
        <v>109</v>
      </c>
      <c r="D203" s="11">
        <v>16.078010899999999</v>
      </c>
      <c r="E203" s="10">
        <v>18.84</v>
      </c>
      <c r="F203" s="18">
        <v>302.89999999999998</v>
      </c>
      <c r="G203" s="8">
        <v>0.03</v>
      </c>
    </row>
    <row r="204" spans="1:7" ht="22.8" x14ac:dyDescent="0.25">
      <c r="A204" s="2">
        <v>3475</v>
      </c>
      <c r="B204" s="3" t="s">
        <v>488</v>
      </c>
      <c r="C204" s="4" t="s">
        <v>12</v>
      </c>
      <c r="D204" s="11">
        <v>30</v>
      </c>
      <c r="E204" s="14">
        <v>9.44</v>
      </c>
      <c r="F204" s="18">
        <v>283.2</v>
      </c>
      <c r="G204" s="8">
        <v>0.03</v>
      </c>
    </row>
    <row r="205" spans="1:7" ht="22.8" x14ac:dyDescent="0.25">
      <c r="A205" s="2">
        <v>2802</v>
      </c>
      <c r="B205" s="3" t="s">
        <v>721</v>
      </c>
      <c r="C205" s="4" t="s">
        <v>19</v>
      </c>
      <c r="D205" s="11">
        <v>22.838474999999999</v>
      </c>
      <c r="E205" s="10">
        <v>12.1</v>
      </c>
      <c r="F205" s="18">
        <v>276.33999999999997</v>
      </c>
      <c r="G205" s="8">
        <v>0.03</v>
      </c>
    </row>
    <row r="206" spans="1:7" ht="22.8" x14ac:dyDescent="0.25">
      <c r="A206" s="3" t="s">
        <v>722</v>
      </c>
      <c r="B206" s="3" t="s">
        <v>723</v>
      </c>
      <c r="C206" s="4" t="s">
        <v>12</v>
      </c>
      <c r="D206" s="11">
        <v>12</v>
      </c>
      <c r="E206" s="10">
        <v>22.88</v>
      </c>
      <c r="F206" s="18">
        <v>274.56</v>
      </c>
      <c r="G206" s="8">
        <v>0.03</v>
      </c>
    </row>
    <row r="207" spans="1:7" ht="34.200000000000003" x14ac:dyDescent="0.25">
      <c r="A207" s="3" t="s">
        <v>724</v>
      </c>
      <c r="B207" s="3" t="s">
        <v>725</v>
      </c>
      <c r="C207" s="4" t="s">
        <v>12</v>
      </c>
      <c r="D207" s="5">
        <v>4</v>
      </c>
      <c r="E207" s="10">
        <v>67.73</v>
      </c>
      <c r="F207" s="18">
        <v>270.92</v>
      </c>
      <c r="G207" s="8">
        <v>0.03</v>
      </c>
    </row>
    <row r="208" spans="1:7" x14ac:dyDescent="0.25">
      <c r="A208" s="3" t="s">
        <v>67</v>
      </c>
      <c r="B208" s="3" t="s">
        <v>68</v>
      </c>
      <c r="C208" s="4" t="s">
        <v>12</v>
      </c>
      <c r="D208" s="11">
        <v>45.999359900000002</v>
      </c>
      <c r="E208" s="14">
        <v>5.84</v>
      </c>
      <c r="F208" s="18">
        <v>268.63</v>
      </c>
      <c r="G208" s="8">
        <v>0.03</v>
      </c>
    </row>
    <row r="209" spans="1:7" x14ac:dyDescent="0.25">
      <c r="A209" s="2">
        <v>1674</v>
      </c>
      <c r="B209" s="3" t="s">
        <v>329</v>
      </c>
      <c r="C209" s="4" t="s">
        <v>12</v>
      </c>
      <c r="D209" s="15">
        <v>234.77770380000001</v>
      </c>
      <c r="E209" s="14">
        <v>1.1299999999999999</v>
      </c>
      <c r="F209" s="18">
        <v>265.29000000000002</v>
      </c>
      <c r="G209" s="8">
        <v>0.03</v>
      </c>
    </row>
    <row r="210" spans="1:7" x14ac:dyDescent="0.25">
      <c r="A210" s="3" t="s">
        <v>726</v>
      </c>
      <c r="B210" s="3" t="s">
        <v>727</v>
      </c>
      <c r="C210" s="4" t="s">
        <v>12</v>
      </c>
      <c r="D210" s="5">
        <v>1</v>
      </c>
      <c r="E210" s="16">
        <v>263.44</v>
      </c>
      <c r="F210" s="18">
        <v>263.44</v>
      </c>
      <c r="G210" s="8">
        <v>0.03</v>
      </c>
    </row>
    <row r="211" spans="1:7" ht="22.8" x14ac:dyDescent="0.25">
      <c r="A211" s="3" t="s">
        <v>728</v>
      </c>
      <c r="B211" s="3" t="s">
        <v>729</v>
      </c>
      <c r="C211" s="4" t="s">
        <v>12</v>
      </c>
      <c r="D211" s="5">
        <v>8</v>
      </c>
      <c r="E211" s="10">
        <v>31.01</v>
      </c>
      <c r="F211" s="18">
        <v>248.08</v>
      </c>
      <c r="G211" s="8">
        <v>0.03</v>
      </c>
    </row>
    <row r="212" spans="1:7" ht="22.8" x14ac:dyDescent="0.25">
      <c r="A212" s="3" t="s">
        <v>730</v>
      </c>
      <c r="B212" s="3" t="s">
        <v>731</v>
      </c>
      <c r="C212" s="4" t="s">
        <v>12</v>
      </c>
      <c r="D212" s="11">
        <v>13</v>
      </c>
      <c r="E212" s="10">
        <v>18.93</v>
      </c>
      <c r="F212" s="18">
        <v>246.09</v>
      </c>
      <c r="G212" s="8">
        <v>0.03</v>
      </c>
    </row>
    <row r="213" spans="1:7" ht="22.8" x14ac:dyDescent="0.25">
      <c r="A213" s="2">
        <v>2411</v>
      </c>
      <c r="B213" s="3" t="s">
        <v>732</v>
      </c>
      <c r="C213" s="4" t="s">
        <v>12</v>
      </c>
      <c r="D213" s="15">
        <v>645.64</v>
      </c>
      <c r="E213" s="14">
        <v>0.37</v>
      </c>
      <c r="F213" s="18">
        <v>238.88</v>
      </c>
      <c r="G213" s="8">
        <v>0.03</v>
      </c>
    </row>
    <row r="214" spans="1:7" ht="34.200000000000003" x14ac:dyDescent="0.25">
      <c r="A214" s="3" t="s">
        <v>733</v>
      </c>
      <c r="B214" s="3" t="s">
        <v>734</v>
      </c>
      <c r="C214" s="4" t="s">
        <v>19</v>
      </c>
      <c r="D214" s="5">
        <v>3.1379999999999999</v>
      </c>
      <c r="E214" s="10">
        <v>75</v>
      </c>
      <c r="F214" s="18">
        <v>235.35</v>
      </c>
      <c r="G214" s="8">
        <v>0.02</v>
      </c>
    </row>
    <row r="215" spans="1:7" x14ac:dyDescent="0.25">
      <c r="A215" s="2">
        <v>4013</v>
      </c>
      <c r="B215" s="3" t="s">
        <v>735</v>
      </c>
      <c r="C215" s="4" t="s">
        <v>12</v>
      </c>
      <c r="D215" s="11">
        <v>12</v>
      </c>
      <c r="E215" s="10">
        <v>19.600000000000001</v>
      </c>
      <c r="F215" s="18">
        <v>235.2</v>
      </c>
      <c r="G215" s="8">
        <v>0.02</v>
      </c>
    </row>
    <row r="216" spans="1:7" ht="45.6" x14ac:dyDescent="0.25">
      <c r="A216" s="3" t="s">
        <v>736</v>
      </c>
      <c r="B216" s="3" t="s">
        <v>737</v>
      </c>
      <c r="C216" s="4" t="s">
        <v>12</v>
      </c>
      <c r="D216" s="5">
        <v>1</v>
      </c>
      <c r="E216" s="16">
        <v>235</v>
      </c>
      <c r="F216" s="18">
        <v>235</v>
      </c>
      <c r="G216" s="8">
        <v>0.02</v>
      </c>
    </row>
    <row r="217" spans="1:7" ht="45.6" x14ac:dyDescent="0.25">
      <c r="A217" s="3" t="s">
        <v>738</v>
      </c>
      <c r="B217" s="3" t="s">
        <v>739</v>
      </c>
      <c r="C217" s="4" t="s">
        <v>21</v>
      </c>
      <c r="D217" s="5">
        <v>0.60499999999999998</v>
      </c>
      <c r="E217" s="16">
        <v>383.77</v>
      </c>
      <c r="F217" s="18">
        <v>232.18</v>
      </c>
      <c r="G217" s="8">
        <v>0.02</v>
      </c>
    </row>
    <row r="218" spans="1:7" x14ac:dyDescent="0.25">
      <c r="A218" s="2">
        <v>4015</v>
      </c>
      <c r="B218" s="3" t="s">
        <v>740</v>
      </c>
      <c r="C218" s="4" t="s">
        <v>37</v>
      </c>
      <c r="D218" s="11">
        <v>58.14</v>
      </c>
      <c r="E218" s="14">
        <v>3.94</v>
      </c>
      <c r="F218" s="18">
        <v>229.07</v>
      </c>
      <c r="G218" s="8">
        <v>0.02</v>
      </c>
    </row>
    <row r="219" spans="1:7" ht="22.8" x14ac:dyDescent="0.25">
      <c r="A219" s="3" t="s">
        <v>741</v>
      </c>
      <c r="B219" s="3" t="s">
        <v>742</v>
      </c>
      <c r="C219" s="4" t="s">
        <v>32</v>
      </c>
      <c r="D219" s="11">
        <v>13.8072</v>
      </c>
      <c r="E219" s="10">
        <v>16.43</v>
      </c>
      <c r="F219" s="18">
        <v>226.85</v>
      </c>
      <c r="G219" s="8">
        <v>0.02</v>
      </c>
    </row>
    <row r="220" spans="1:7" x14ac:dyDescent="0.25">
      <c r="A220" s="3" t="s">
        <v>210</v>
      </c>
      <c r="B220" s="3" t="s">
        <v>211</v>
      </c>
      <c r="C220" s="4" t="s">
        <v>37</v>
      </c>
      <c r="D220" s="11">
        <v>60.6</v>
      </c>
      <c r="E220" s="14">
        <v>3.7</v>
      </c>
      <c r="F220" s="18">
        <v>224.22</v>
      </c>
      <c r="G220" s="8">
        <v>0.02</v>
      </c>
    </row>
    <row r="221" spans="1:7" x14ac:dyDescent="0.25">
      <c r="A221" s="3" t="s">
        <v>188</v>
      </c>
      <c r="B221" s="3" t="s">
        <v>189</v>
      </c>
      <c r="C221" s="4" t="s">
        <v>37</v>
      </c>
      <c r="D221" s="11">
        <v>15.15</v>
      </c>
      <c r="E221" s="10">
        <v>14.64</v>
      </c>
      <c r="F221" s="18">
        <v>221.79</v>
      </c>
      <c r="G221" s="8">
        <v>0.02</v>
      </c>
    </row>
    <row r="222" spans="1:7" x14ac:dyDescent="0.25">
      <c r="A222" s="2">
        <v>2212</v>
      </c>
      <c r="B222" s="3" t="s">
        <v>417</v>
      </c>
      <c r="C222" s="4" t="s">
        <v>109</v>
      </c>
      <c r="D222" s="5">
        <v>5.1543000000000001</v>
      </c>
      <c r="E222" s="10">
        <v>43.03</v>
      </c>
      <c r="F222" s="18">
        <v>221.78</v>
      </c>
      <c r="G222" s="8">
        <v>0.02</v>
      </c>
    </row>
    <row r="223" spans="1:7" x14ac:dyDescent="0.25">
      <c r="A223" s="2">
        <v>1243</v>
      </c>
      <c r="B223" s="3" t="s">
        <v>743</v>
      </c>
      <c r="C223" s="4" t="s">
        <v>109</v>
      </c>
      <c r="D223" s="5">
        <v>4.6638200000000003</v>
      </c>
      <c r="E223" s="10">
        <v>47.54</v>
      </c>
      <c r="F223" s="18">
        <v>221.71</v>
      </c>
      <c r="G223" s="8">
        <v>0.02</v>
      </c>
    </row>
    <row r="224" spans="1:7" x14ac:dyDescent="0.25">
      <c r="A224" s="2">
        <v>2508</v>
      </c>
      <c r="B224" s="3" t="s">
        <v>744</v>
      </c>
      <c r="C224" s="4" t="s">
        <v>12</v>
      </c>
      <c r="D224" s="5">
        <v>6</v>
      </c>
      <c r="E224" s="10">
        <v>36.4</v>
      </c>
      <c r="F224" s="18">
        <v>218.4</v>
      </c>
      <c r="G224" s="8">
        <v>0.02</v>
      </c>
    </row>
    <row r="225" spans="1:7" x14ac:dyDescent="0.25">
      <c r="A225" s="2">
        <v>3390</v>
      </c>
      <c r="B225" s="3" t="s">
        <v>277</v>
      </c>
      <c r="C225" s="4" t="s">
        <v>12</v>
      </c>
      <c r="D225" s="15">
        <v>369.68400000000003</v>
      </c>
      <c r="E225" s="14">
        <v>0.56999999999999995</v>
      </c>
      <c r="F225" s="18">
        <v>210.71</v>
      </c>
      <c r="G225" s="8">
        <v>0.02</v>
      </c>
    </row>
    <row r="226" spans="1:7" ht="22.8" x14ac:dyDescent="0.25">
      <c r="A226" s="2">
        <v>1540</v>
      </c>
      <c r="B226" s="3" t="s">
        <v>108</v>
      </c>
      <c r="C226" s="4" t="s">
        <v>109</v>
      </c>
      <c r="D226" s="11">
        <v>14.08</v>
      </c>
      <c r="E226" s="10">
        <v>14.39</v>
      </c>
      <c r="F226" s="18">
        <v>202.61</v>
      </c>
      <c r="G226" s="8">
        <v>0.02</v>
      </c>
    </row>
    <row r="227" spans="1:7" ht="45.6" x14ac:dyDescent="0.25">
      <c r="A227" s="3" t="s">
        <v>745</v>
      </c>
      <c r="B227" s="3" t="s">
        <v>746</v>
      </c>
      <c r="C227" s="4" t="s">
        <v>21</v>
      </c>
      <c r="D227" s="5">
        <v>0.86399999999999999</v>
      </c>
      <c r="E227" s="16">
        <v>231.97</v>
      </c>
      <c r="F227" s="18">
        <v>200.42</v>
      </c>
      <c r="G227" s="8">
        <v>0.02</v>
      </c>
    </row>
    <row r="228" spans="1:7" ht="22.8" x14ac:dyDescent="0.25">
      <c r="A228" s="3" t="s">
        <v>747</v>
      </c>
      <c r="B228" s="3" t="s">
        <v>748</v>
      </c>
      <c r="C228" s="4" t="s">
        <v>12</v>
      </c>
      <c r="D228" s="11">
        <v>16</v>
      </c>
      <c r="E228" s="10">
        <v>12.45</v>
      </c>
      <c r="F228" s="18">
        <v>199.2</v>
      </c>
      <c r="G228" s="8">
        <v>0.02</v>
      </c>
    </row>
    <row r="229" spans="1:7" x14ac:dyDescent="0.25">
      <c r="A229" s="2">
        <v>3058</v>
      </c>
      <c r="B229" s="3" t="s">
        <v>749</v>
      </c>
      <c r="C229" s="4" t="s">
        <v>12</v>
      </c>
      <c r="D229" s="15">
        <v>187</v>
      </c>
      <c r="E229" s="14">
        <v>1.06</v>
      </c>
      <c r="F229" s="18">
        <v>198.22</v>
      </c>
      <c r="G229" s="8">
        <v>0.02</v>
      </c>
    </row>
    <row r="230" spans="1:7" ht="22.8" x14ac:dyDescent="0.25">
      <c r="A230" s="3" t="s">
        <v>750</v>
      </c>
      <c r="B230" s="3" t="s">
        <v>751</v>
      </c>
      <c r="C230" s="4" t="s">
        <v>12</v>
      </c>
      <c r="D230" s="11">
        <v>26</v>
      </c>
      <c r="E230" s="14">
        <v>7.5</v>
      </c>
      <c r="F230" s="18">
        <v>195</v>
      </c>
      <c r="G230" s="8">
        <v>0.02</v>
      </c>
    </row>
    <row r="231" spans="1:7" x14ac:dyDescent="0.25">
      <c r="A231" s="3" t="s">
        <v>752</v>
      </c>
      <c r="B231" s="3" t="s">
        <v>753</v>
      </c>
      <c r="C231" s="4" t="s">
        <v>12</v>
      </c>
      <c r="D231" s="5">
        <v>7</v>
      </c>
      <c r="E231" s="10">
        <v>27.85</v>
      </c>
      <c r="F231" s="18">
        <v>194.95</v>
      </c>
      <c r="G231" s="8">
        <v>0.02</v>
      </c>
    </row>
    <row r="232" spans="1:7" ht="22.8" x14ac:dyDescent="0.25">
      <c r="A232" s="3" t="s">
        <v>754</v>
      </c>
      <c r="B232" s="3" t="s">
        <v>755</v>
      </c>
      <c r="C232" s="4" t="s">
        <v>12</v>
      </c>
      <c r="D232" s="5">
        <v>1</v>
      </c>
      <c r="E232" s="16">
        <v>194.83</v>
      </c>
      <c r="F232" s="18">
        <v>194.83</v>
      </c>
      <c r="G232" s="8">
        <v>0.02</v>
      </c>
    </row>
    <row r="233" spans="1:7" x14ac:dyDescent="0.25">
      <c r="A233" s="3" t="s">
        <v>227</v>
      </c>
      <c r="B233" s="3" t="s">
        <v>228</v>
      </c>
      <c r="C233" s="4" t="s">
        <v>12</v>
      </c>
      <c r="D233" s="5">
        <v>5</v>
      </c>
      <c r="E233" s="10">
        <v>38.15</v>
      </c>
      <c r="F233" s="18">
        <v>190.75</v>
      </c>
      <c r="G233" s="8">
        <v>0.02</v>
      </c>
    </row>
    <row r="234" spans="1:7" x14ac:dyDescent="0.25">
      <c r="A234" s="3" t="s">
        <v>756</v>
      </c>
      <c r="B234" s="3" t="s">
        <v>757</v>
      </c>
      <c r="C234" s="4" t="s">
        <v>12</v>
      </c>
      <c r="D234" s="5">
        <v>1</v>
      </c>
      <c r="E234" s="16">
        <v>189.95</v>
      </c>
      <c r="F234" s="18">
        <v>189.95</v>
      </c>
      <c r="G234" s="8">
        <v>0.02</v>
      </c>
    </row>
    <row r="235" spans="1:7" ht="22.8" x14ac:dyDescent="0.25">
      <c r="A235" s="2">
        <v>2507</v>
      </c>
      <c r="B235" s="3" t="s">
        <v>758</v>
      </c>
      <c r="C235" s="4" t="s">
        <v>19</v>
      </c>
      <c r="D235" s="11">
        <v>18.84</v>
      </c>
      <c r="E235" s="10">
        <v>10.029999999999999</v>
      </c>
      <c r="F235" s="18">
        <v>188.96</v>
      </c>
      <c r="G235" s="8">
        <v>0.02</v>
      </c>
    </row>
    <row r="236" spans="1:7" ht="22.8" x14ac:dyDescent="0.25">
      <c r="A236" s="3" t="s">
        <v>759</v>
      </c>
      <c r="B236" s="3" t="s">
        <v>760</v>
      </c>
      <c r="C236" s="4" t="s">
        <v>12</v>
      </c>
      <c r="D236" s="5">
        <v>4</v>
      </c>
      <c r="E236" s="10">
        <v>47.05</v>
      </c>
      <c r="F236" s="18">
        <v>188.2</v>
      </c>
      <c r="G236" s="8">
        <v>0.02</v>
      </c>
    </row>
    <row r="237" spans="1:7" x14ac:dyDescent="0.25">
      <c r="A237" s="2">
        <v>1393</v>
      </c>
      <c r="B237" s="3" t="s">
        <v>230</v>
      </c>
      <c r="C237" s="4" t="s">
        <v>19</v>
      </c>
      <c r="D237" s="11">
        <v>20.278739999999999</v>
      </c>
      <c r="E237" s="14">
        <v>9.26</v>
      </c>
      <c r="F237" s="18">
        <v>187.78</v>
      </c>
      <c r="G237" s="8">
        <v>0.02</v>
      </c>
    </row>
    <row r="238" spans="1:7" ht="34.200000000000003" x14ac:dyDescent="0.25">
      <c r="A238" s="3" t="s">
        <v>761</v>
      </c>
      <c r="B238" s="3" t="s">
        <v>762</v>
      </c>
      <c r="C238" s="4" t="s">
        <v>12</v>
      </c>
      <c r="D238" s="5">
        <v>5</v>
      </c>
      <c r="E238" s="10">
        <v>36.49</v>
      </c>
      <c r="F238" s="18">
        <v>182.45</v>
      </c>
      <c r="G238" s="8">
        <v>0.02</v>
      </c>
    </row>
    <row r="239" spans="1:7" x14ac:dyDescent="0.25">
      <c r="A239" s="3" t="s">
        <v>763</v>
      </c>
      <c r="B239" s="3" t="s">
        <v>764</v>
      </c>
      <c r="C239" s="4" t="s">
        <v>12</v>
      </c>
      <c r="D239" s="5">
        <v>3</v>
      </c>
      <c r="E239" s="10">
        <v>60.8</v>
      </c>
      <c r="F239" s="18">
        <v>182.4</v>
      </c>
      <c r="G239" s="8">
        <v>0.02</v>
      </c>
    </row>
    <row r="240" spans="1:7" x14ac:dyDescent="0.25">
      <c r="A240" s="2">
        <v>5054</v>
      </c>
      <c r="B240" s="3" t="s">
        <v>65</v>
      </c>
      <c r="C240" s="4" t="s">
        <v>12</v>
      </c>
      <c r="D240" s="5">
        <v>5.62</v>
      </c>
      <c r="E240" s="10">
        <v>31.92</v>
      </c>
      <c r="F240" s="18">
        <v>179.39</v>
      </c>
      <c r="G240" s="8">
        <v>0.02</v>
      </c>
    </row>
    <row r="241" spans="1:7" ht="22.8" x14ac:dyDescent="0.25">
      <c r="A241" s="3" t="s">
        <v>765</v>
      </c>
      <c r="B241" s="3" t="s">
        <v>766</v>
      </c>
      <c r="C241" s="4" t="s">
        <v>12</v>
      </c>
      <c r="D241" s="11">
        <v>34</v>
      </c>
      <c r="E241" s="14">
        <v>5.21</v>
      </c>
      <c r="F241" s="18">
        <v>177.14</v>
      </c>
      <c r="G241" s="8">
        <v>0.02</v>
      </c>
    </row>
    <row r="242" spans="1:7" ht="22.8" x14ac:dyDescent="0.25">
      <c r="A242" s="2">
        <v>2750</v>
      </c>
      <c r="B242" s="3" t="s">
        <v>767</v>
      </c>
      <c r="C242" s="4" t="s">
        <v>37</v>
      </c>
      <c r="D242" s="15">
        <v>562.83185690000005</v>
      </c>
      <c r="E242" s="14">
        <v>0.31</v>
      </c>
      <c r="F242" s="18">
        <v>174.47</v>
      </c>
      <c r="G242" s="8">
        <v>0.02</v>
      </c>
    </row>
    <row r="243" spans="1:7" x14ac:dyDescent="0.25">
      <c r="A243" s="3" t="s">
        <v>768</v>
      </c>
      <c r="B243" s="3" t="s">
        <v>769</v>
      </c>
      <c r="C243" s="4" t="s">
        <v>12</v>
      </c>
      <c r="D243" s="11">
        <v>16</v>
      </c>
      <c r="E243" s="10">
        <v>10.9</v>
      </c>
      <c r="F243" s="18">
        <v>174.4</v>
      </c>
      <c r="G243" s="8">
        <v>0.02</v>
      </c>
    </row>
    <row r="244" spans="1:7" x14ac:dyDescent="0.25">
      <c r="A244" s="3" t="s">
        <v>418</v>
      </c>
      <c r="B244" s="3" t="s">
        <v>419</v>
      </c>
      <c r="C244" s="4" t="s">
        <v>12</v>
      </c>
      <c r="D244" s="11">
        <v>16</v>
      </c>
      <c r="E244" s="10">
        <v>10.89</v>
      </c>
      <c r="F244" s="18">
        <v>174.24</v>
      </c>
      <c r="G244" s="8">
        <v>0.02</v>
      </c>
    </row>
    <row r="245" spans="1:7" x14ac:dyDescent="0.25">
      <c r="A245" s="2">
        <v>3062</v>
      </c>
      <c r="B245" s="3" t="s">
        <v>770</v>
      </c>
      <c r="C245" s="4" t="s">
        <v>12</v>
      </c>
      <c r="D245" s="11">
        <v>68</v>
      </c>
      <c r="E245" s="14">
        <v>2.4700000000000002</v>
      </c>
      <c r="F245" s="18">
        <v>167.96</v>
      </c>
      <c r="G245" s="8">
        <v>0.02</v>
      </c>
    </row>
    <row r="246" spans="1:7" x14ac:dyDescent="0.25">
      <c r="A246" s="3" t="s">
        <v>140</v>
      </c>
      <c r="B246" s="3" t="s">
        <v>141</v>
      </c>
      <c r="C246" s="4" t="s">
        <v>37</v>
      </c>
      <c r="D246" s="5">
        <v>6.06</v>
      </c>
      <c r="E246" s="10">
        <v>27.48</v>
      </c>
      <c r="F246" s="18">
        <v>166.52</v>
      </c>
      <c r="G246" s="8">
        <v>0.02</v>
      </c>
    </row>
    <row r="247" spans="1:7" x14ac:dyDescent="0.25">
      <c r="A247" s="2">
        <v>2257</v>
      </c>
      <c r="B247" s="3" t="s">
        <v>771</v>
      </c>
      <c r="C247" s="4" t="s">
        <v>12</v>
      </c>
      <c r="D247" s="5">
        <v>3</v>
      </c>
      <c r="E247" s="10">
        <v>55.47</v>
      </c>
      <c r="F247" s="18">
        <v>166.41</v>
      </c>
      <c r="G247" s="8">
        <v>0.02</v>
      </c>
    </row>
    <row r="248" spans="1:7" ht="22.8" x14ac:dyDescent="0.25">
      <c r="A248" s="3" t="s">
        <v>772</v>
      </c>
      <c r="B248" s="3" t="s">
        <v>773</v>
      </c>
      <c r="C248" s="4" t="s">
        <v>12</v>
      </c>
      <c r="D248" s="5">
        <v>6</v>
      </c>
      <c r="E248" s="10">
        <v>26.65</v>
      </c>
      <c r="F248" s="18">
        <v>159.9</v>
      </c>
      <c r="G248" s="8">
        <v>0.02</v>
      </c>
    </row>
    <row r="249" spans="1:7" x14ac:dyDescent="0.25">
      <c r="A249" s="2">
        <v>3067</v>
      </c>
      <c r="B249" s="3" t="s">
        <v>299</v>
      </c>
      <c r="C249" s="4" t="s">
        <v>12</v>
      </c>
      <c r="D249" s="15">
        <v>379.68400000000003</v>
      </c>
      <c r="E249" s="14">
        <v>0.42</v>
      </c>
      <c r="F249" s="18">
        <v>159.46</v>
      </c>
      <c r="G249" s="8">
        <v>0.02</v>
      </c>
    </row>
    <row r="250" spans="1:7" x14ac:dyDescent="0.25">
      <c r="A250" s="3" t="s">
        <v>774</v>
      </c>
      <c r="B250" s="3" t="s">
        <v>775</v>
      </c>
      <c r="C250" s="4" t="s">
        <v>12</v>
      </c>
      <c r="D250" s="11">
        <v>17</v>
      </c>
      <c r="E250" s="14">
        <v>9.27</v>
      </c>
      <c r="F250" s="18">
        <v>157.59</v>
      </c>
      <c r="G250" s="8">
        <v>0.02</v>
      </c>
    </row>
    <row r="251" spans="1:7" ht="22.8" x14ac:dyDescent="0.25">
      <c r="A251" s="2">
        <v>3361</v>
      </c>
      <c r="B251" s="3" t="s">
        <v>776</v>
      </c>
      <c r="C251" s="4" t="s">
        <v>12</v>
      </c>
      <c r="D251" s="11">
        <v>23</v>
      </c>
      <c r="E251" s="14">
        <v>6.61</v>
      </c>
      <c r="F251" s="18">
        <v>152.03</v>
      </c>
      <c r="G251" s="8">
        <v>0.02</v>
      </c>
    </row>
    <row r="252" spans="1:7" x14ac:dyDescent="0.25">
      <c r="A252" s="3" t="s">
        <v>281</v>
      </c>
      <c r="B252" s="3" t="s">
        <v>282</v>
      </c>
      <c r="C252" s="4" t="s">
        <v>12</v>
      </c>
      <c r="D252" s="5">
        <v>4</v>
      </c>
      <c r="E252" s="10">
        <v>37.68</v>
      </c>
      <c r="F252" s="18">
        <v>150.72</v>
      </c>
      <c r="G252" s="8">
        <v>0.02</v>
      </c>
    </row>
    <row r="253" spans="1:7" x14ac:dyDescent="0.25">
      <c r="A253" s="2">
        <v>2511</v>
      </c>
      <c r="B253" s="3" t="s">
        <v>777</v>
      </c>
      <c r="C253" s="4" t="s">
        <v>19</v>
      </c>
      <c r="D253" s="11">
        <v>14.94</v>
      </c>
      <c r="E253" s="10">
        <v>10.01</v>
      </c>
      <c r="F253" s="18">
        <v>149.54</v>
      </c>
      <c r="G253" s="8">
        <v>0.02</v>
      </c>
    </row>
    <row r="254" spans="1:7" x14ac:dyDescent="0.25">
      <c r="A254" s="2">
        <v>1174</v>
      </c>
      <c r="B254" s="3" t="s">
        <v>482</v>
      </c>
      <c r="C254" s="4" t="s">
        <v>12</v>
      </c>
      <c r="D254" s="15">
        <v>325</v>
      </c>
      <c r="E254" s="14">
        <v>0.46</v>
      </c>
      <c r="F254" s="18">
        <v>149.5</v>
      </c>
      <c r="G254" s="8">
        <v>0.02</v>
      </c>
    </row>
    <row r="255" spans="1:7" x14ac:dyDescent="0.25">
      <c r="A255" s="3" t="s">
        <v>778</v>
      </c>
      <c r="B255" s="3" t="s">
        <v>779</v>
      </c>
      <c r="C255" s="4" t="s">
        <v>12</v>
      </c>
      <c r="D255" s="15">
        <v>280</v>
      </c>
      <c r="E255" s="14">
        <v>0.53</v>
      </c>
      <c r="F255" s="18">
        <v>148.4</v>
      </c>
      <c r="G255" s="8">
        <v>0.02</v>
      </c>
    </row>
    <row r="256" spans="1:7" x14ac:dyDescent="0.25">
      <c r="A256" s="2">
        <v>1263</v>
      </c>
      <c r="B256" s="3" t="s">
        <v>139</v>
      </c>
      <c r="C256" s="4" t="s">
        <v>109</v>
      </c>
      <c r="D256" s="11">
        <v>10.8699999</v>
      </c>
      <c r="E256" s="10">
        <v>13.43</v>
      </c>
      <c r="F256" s="18">
        <v>145.97999999999999</v>
      </c>
      <c r="G256" s="8">
        <v>0.02</v>
      </c>
    </row>
    <row r="257" spans="1:7" x14ac:dyDescent="0.25">
      <c r="A257" s="2">
        <v>2719</v>
      </c>
      <c r="B257" s="3" t="s">
        <v>251</v>
      </c>
      <c r="C257" s="4" t="s">
        <v>19</v>
      </c>
      <c r="D257" s="11">
        <v>17.663465200000001</v>
      </c>
      <c r="E257" s="14">
        <v>8.07</v>
      </c>
      <c r="F257" s="18">
        <v>142.54</v>
      </c>
      <c r="G257" s="8">
        <v>0.02</v>
      </c>
    </row>
    <row r="258" spans="1:7" x14ac:dyDescent="0.25">
      <c r="A258" s="2">
        <v>3696</v>
      </c>
      <c r="B258" s="3" t="s">
        <v>780</v>
      </c>
      <c r="C258" s="4" t="s">
        <v>12</v>
      </c>
      <c r="D258" s="5">
        <v>1</v>
      </c>
      <c r="E258" s="16">
        <v>134.85</v>
      </c>
      <c r="F258" s="18">
        <v>134.85</v>
      </c>
      <c r="G258" s="8">
        <v>0.01</v>
      </c>
    </row>
    <row r="259" spans="1:7" ht="34.200000000000003" x14ac:dyDescent="0.25">
      <c r="A259" s="2">
        <v>3340</v>
      </c>
      <c r="B259" s="3" t="s">
        <v>781</v>
      </c>
      <c r="C259" s="4" t="s">
        <v>12</v>
      </c>
      <c r="D259" s="5">
        <v>9</v>
      </c>
      <c r="E259" s="10">
        <v>14.57</v>
      </c>
      <c r="F259" s="18">
        <v>131.13</v>
      </c>
      <c r="G259" s="8">
        <v>0.01</v>
      </c>
    </row>
    <row r="260" spans="1:7" x14ac:dyDescent="0.25">
      <c r="A260" s="3" t="s">
        <v>275</v>
      </c>
      <c r="B260" s="3" t="s">
        <v>276</v>
      </c>
      <c r="C260" s="4" t="s">
        <v>12</v>
      </c>
      <c r="D260" s="5">
        <v>5</v>
      </c>
      <c r="E260" s="10">
        <v>26.01</v>
      </c>
      <c r="F260" s="18">
        <v>130.05000000000001</v>
      </c>
      <c r="G260" s="8">
        <v>0.01</v>
      </c>
    </row>
    <row r="261" spans="1:7" ht="22.8" x14ac:dyDescent="0.25">
      <c r="A261" s="3" t="s">
        <v>782</v>
      </c>
      <c r="B261" s="3" t="s">
        <v>783</v>
      </c>
      <c r="C261" s="4" t="s">
        <v>12</v>
      </c>
      <c r="D261" s="5">
        <v>1</v>
      </c>
      <c r="E261" s="16">
        <v>129.9</v>
      </c>
      <c r="F261" s="18">
        <v>129.9</v>
      </c>
      <c r="G261" s="8">
        <v>0.01</v>
      </c>
    </row>
    <row r="262" spans="1:7" x14ac:dyDescent="0.25">
      <c r="A262" s="3" t="s">
        <v>784</v>
      </c>
      <c r="B262" s="3" t="s">
        <v>785</v>
      </c>
      <c r="C262" s="4" t="s">
        <v>12</v>
      </c>
      <c r="D262" s="11">
        <v>26</v>
      </c>
      <c r="E262" s="14">
        <v>4.95</v>
      </c>
      <c r="F262" s="18">
        <v>128.69999999999999</v>
      </c>
      <c r="G262" s="8">
        <v>0.01</v>
      </c>
    </row>
    <row r="263" spans="1:7" ht="22.8" x14ac:dyDescent="0.25">
      <c r="A263" s="2">
        <v>3922</v>
      </c>
      <c r="B263" s="3" t="s">
        <v>786</v>
      </c>
      <c r="C263" s="4" t="s">
        <v>37</v>
      </c>
      <c r="D263" s="11">
        <v>70</v>
      </c>
      <c r="E263" s="14">
        <v>1.83</v>
      </c>
      <c r="F263" s="18">
        <v>128.1</v>
      </c>
      <c r="G263" s="8">
        <v>0.01</v>
      </c>
    </row>
    <row r="264" spans="1:7" x14ac:dyDescent="0.25">
      <c r="A264" s="2">
        <v>1893</v>
      </c>
      <c r="B264" s="3" t="s">
        <v>384</v>
      </c>
      <c r="C264" s="4" t="s">
        <v>12</v>
      </c>
      <c r="D264" s="11">
        <v>55.209600000000002</v>
      </c>
      <c r="E264" s="14">
        <v>2.27</v>
      </c>
      <c r="F264" s="18">
        <v>125.32</v>
      </c>
      <c r="G264" s="8">
        <v>0.01</v>
      </c>
    </row>
    <row r="265" spans="1:7" x14ac:dyDescent="0.25">
      <c r="A265" s="2">
        <v>3072</v>
      </c>
      <c r="B265" s="3" t="s">
        <v>787</v>
      </c>
      <c r="C265" s="4" t="s">
        <v>458</v>
      </c>
      <c r="D265" s="11">
        <v>45</v>
      </c>
      <c r="E265" s="14">
        <v>2.76</v>
      </c>
      <c r="F265" s="18">
        <v>124.2</v>
      </c>
      <c r="G265" s="8">
        <v>0.01</v>
      </c>
    </row>
    <row r="266" spans="1:7" ht="22.8" x14ac:dyDescent="0.25">
      <c r="A266" s="2">
        <v>1264</v>
      </c>
      <c r="B266" s="3" t="s">
        <v>271</v>
      </c>
      <c r="C266" s="4" t="s">
        <v>12</v>
      </c>
      <c r="D266" s="5">
        <v>8.4718947999999994</v>
      </c>
      <c r="E266" s="10">
        <v>14.64</v>
      </c>
      <c r="F266" s="18">
        <v>124.02</v>
      </c>
      <c r="G266" s="8">
        <v>0.01</v>
      </c>
    </row>
    <row r="267" spans="1:7" ht="22.8" x14ac:dyDescent="0.25">
      <c r="A267" s="3" t="s">
        <v>788</v>
      </c>
      <c r="B267" s="3" t="s">
        <v>789</v>
      </c>
      <c r="C267" s="4" t="s">
        <v>12</v>
      </c>
      <c r="D267" s="11">
        <v>20</v>
      </c>
      <c r="E267" s="14">
        <v>6.1</v>
      </c>
      <c r="F267" s="18">
        <v>122</v>
      </c>
      <c r="G267" s="8">
        <v>0.01</v>
      </c>
    </row>
    <row r="268" spans="1:7" x14ac:dyDescent="0.25">
      <c r="A268" s="3" t="s">
        <v>790</v>
      </c>
      <c r="B268" s="3" t="s">
        <v>791</v>
      </c>
      <c r="C268" s="4" t="s">
        <v>12</v>
      </c>
      <c r="D268" s="11">
        <v>11</v>
      </c>
      <c r="E268" s="10">
        <v>10.87</v>
      </c>
      <c r="F268" s="18">
        <v>119.57</v>
      </c>
      <c r="G268" s="8">
        <v>0.01</v>
      </c>
    </row>
    <row r="269" spans="1:7" x14ac:dyDescent="0.25">
      <c r="A269" s="3" t="s">
        <v>792</v>
      </c>
      <c r="B269" s="3" t="s">
        <v>793</v>
      </c>
      <c r="C269" s="4" t="s">
        <v>12</v>
      </c>
      <c r="D269" s="11">
        <v>16</v>
      </c>
      <c r="E269" s="14">
        <v>7.47</v>
      </c>
      <c r="F269" s="18">
        <v>119.52</v>
      </c>
      <c r="G269" s="8">
        <v>0.01</v>
      </c>
    </row>
    <row r="270" spans="1:7" ht="22.8" x14ac:dyDescent="0.25">
      <c r="A270" s="3" t="s">
        <v>794</v>
      </c>
      <c r="B270" s="3" t="s">
        <v>795</v>
      </c>
      <c r="C270" s="4" t="s">
        <v>12</v>
      </c>
      <c r="D270" s="5">
        <v>7</v>
      </c>
      <c r="E270" s="10">
        <v>16.57</v>
      </c>
      <c r="F270" s="18">
        <v>115.99</v>
      </c>
      <c r="G270" s="8">
        <v>0.01</v>
      </c>
    </row>
    <row r="271" spans="1:7" x14ac:dyDescent="0.25">
      <c r="A271" s="2">
        <v>3469</v>
      </c>
      <c r="B271" s="3" t="s">
        <v>796</v>
      </c>
      <c r="C271" s="4" t="s">
        <v>12</v>
      </c>
      <c r="D271" s="11">
        <v>12</v>
      </c>
      <c r="E271" s="14">
        <v>9.49</v>
      </c>
      <c r="F271" s="18">
        <v>113.88</v>
      </c>
      <c r="G271" s="8">
        <v>0.01</v>
      </c>
    </row>
    <row r="272" spans="1:7" x14ac:dyDescent="0.25">
      <c r="A272" s="3" t="s">
        <v>394</v>
      </c>
      <c r="B272" s="3" t="s">
        <v>395</v>
      </c>
      <c r="C272" s="4" t="s">
        <v>12</v>
      </c>
      <c r="D272" s="5">
        <v>7</v>
      </c>
      <c r="E272" s="10">
        <v>16.14</v>
      </c>
      <c r="F272" s="18">
        <v>112.98</v>
      </c>
      <c r="G272" s="8">
        <v>0.01</v>
      </c>
    </row>
    <row r="273" spans="1:7" x14ac:dyDescent="0.25">
      <c r="A273" s="3" t="s">
        <v>797</v>
      </c>
      <c r="B273" s="3" t="s">
        <v>798</v>
      </c>
      <c r="C273" s="4" t="s">
        <v>12</v>
      </c>
      <c r="D273" s="11">
        <v>35</v>
      </c>
      <c r="E273" s="14">
        <v>3.16</v>
      </c>
      <c r="F273" s="18">
        <v>110.6</v>
      </c>
      <c r="G273" s="8">
        <v>0.01</v>
      </c>
    </row>
    <row r="274" spans="1:7" ht="22.8" x14ac:dyDescent="0.25">
      <c r="A274" s="3" t="s">
        <v>799</v>
      </c>
      <c r="B274" s="3" t="s">
        <v>800</v>
      </c>
      <c r="C274" s="4" t="s">
        <v>12</v>
      </c>
      <c r="D274" s="11">
        <v>14</v>
      </c>
      <c r="E274" s="14">
        <v>7.86</v>
      </c>
      <c r="F274" s="18">
        <v>110.04</v>
      </c>
      <c r="G274" s="8">
        <v>0.01</v>
      </c>
    </row>
    <row r="275" spans="1:7" ht="22.8" x14ac:dyDescent="0.25">
      <c r="A275" s="3" t="s">
        <v>422</v>
      </c>
      <c r="B275" s="3" t="s">
        <v>423</v>
      </c>
      <c r="C275" s="4" t="s">
        <v>12</v>
      </c>
      <c r="D275" s="5">
        <v>2</v>
      </c>
      <c r="E275" s="10">
        <v>53.95</v>
      </c>
      <c r="F275" s="18">
        <v>107.9</v>
      </c>
      <c r="G275" s="8">
        <v>0.01</v>
      </c>
    </row>
    <row r="276" spans="1:7" ht="34.200000000000003" x14ac:dyDescent="0.25">
      <c r="A276" s="3" t="s">
        <v>801</v>
      </c>
      <c r="B276" s="3" t="s">
        <v>802</v>
      </c>
      <c r="C276" s="4" t="s">
        <v>12</v>
      </c>
      <c r="D276" s="5">
        <v>1</v>
      </c>
      <c r="E276" s="16">
        <v>105.71</v>
      </c>
      <c r="F276" s="18">
        <v>105.71</v>
      </c>
      <c r="G276" s="8">
        <v>0.01</v>
      </c>
    </row>
    <row r="277" spans="1:7" ht="22.8" x14ac:dyDescent="0.25">
      <c r="A277" s="3" t="s">
        <v>803</v>
      </c>
      <c r="B277" s="3" t="s">
        <v>804</v>
      </c>
      <c r="C277" s="4" t="s">
        <v>12</v>
      </c>
      <c r="D277" s="5">
        <v>2</v>
      </c>
      <c r="E277" s="10">
        <v>51.97</v>
      </c>
      <c r="F277" s="18">
        <v>103.94</v>
      </c>
      <c r="G277" s="8">
        <v>0.01</v>
      </c>
    </row>
    <row r="278" spans="1:7" ht="22.8" x14ac:dyDescent="0.25">
      <c r="A278" s="2">
        <v>3923</v>
      </c>
      <c r="B278" s="3" t="s">
        <v>246</v>
      </c>
      <c r="C278" s="4" t="s">
        <v>37</v>
      </c>
      <c r="D278" s="11">
        <v>50</v>
      </c>
      <c r="E278" s="14">
        <v>2.0299999999999998</v>
      </c>
      <c r="F278" s="18">
        <v>101.5</v>
      </c>
      <c r="G278" s="8">
        <v>0.01</v>
      </c>
    </row>
    <row r="279" spans="1:7" x14ac:dyDescent="0.25">
      <c r="A279" s="3" t="s">
        <v>340</v>
      </c>
      <c r="B279" s="3" t="s">
        <v>341</v>
      </c>
      <c r="C279" s="4" t="s">
        <v>12</v>
      </c>
      <c r="D279" s="11">
        <v>19</v>
      </c>
      <c r="E279" s="14">
        <v>5.33</v>
      </c>
      <c r="F279" s="18">
        <v>101.27</v>
      </c>
      <c r="G279" s="8">
        <v>0.01</v>
      </c>
    </row>
    <row r="280" spans="1:7" ht="22.8" x14ac:dyDescent="0.25">
      <c r="A280" s="2">
        <v>3337</v>
      </c>
      <c r="B280" s="3" t="s">
        <v>367</v>
      </c>
      <c r="C280" s="4" t="s">
        <v>12</v>
      </c>
      <c r="D280" s="11">
        <v>12</v>
      </c>
      <c r="E280" s="14">
        <v>8.3699999999999992</v>
      </c>
      <c r="F280" s="18">
        <v>100.44</v>
      </c>
      <c r="G280" s="8">
        <v>0.01</v>
      </c>
    </row>
    <row r="281" spans="1:7" x14ac:dyDescent="0.25">
      <c r="A281" s="2">
        <v>2150</v>
      </c>
      <c r="B281" s="3" t="s">
        <v>323</v>
      </c>
      <c r="C281" s="4" t="s">
        <v>19</v>
      </c>
      <c r="D281" s="11">
        <v>12.759679999999999</v>
      </c>
      <c r="E281" s="14">
        <v>7.87</v>
      </c>
      <c r="F281" s="18">
        <v>100.41</v>
      </c>
      <c r="G281" s="8">
        <v>0.01</v>
      </c>
    </row>
    <row r="282" spans="1:7" x14ac:dyDescent="0.25">
      <c r="A282" s="3" t="s">
        <v>408</v>
      </c>
      <c r="B282" s="3" t="s">
        <v>409</v>
      </c>
      <c r="C282" s="4" t="s">
        <v>12</v>
      </c>
      <c r="D282" s="5">
        <v>7</v>
      </c>
      <c r="E282" s="10">
        <v>14.27</v>
      </c>
      <c r="F282" s="19">
        <v>99.89</v>
      </c>
      <c r="G282" s="8">
        <v>0.01</v>
      </c>
    </row>
    <row r="283" spans="1:7" ht="34.200000000000003" x14ac:dyDescent="0.25">
      <c r="A283" s="3" t="s">
        <v>805</v>
      </c>
      <c r="B283" s="3" t="s">
        <v>806</v>
      </c>
      <c r="C283" s="4" t="s">
        <v>12</v>
      </c>
      <c r="D283" s="11">
        <v>21</v>
      </c>
      <c r="E283" s="14">
        <v>4.62</v>
      </c>
      <c r="F283" s="19">
        <v>97.02</v>
      </c>
      <c r="G283" s="8">
        <v>0.01</v>
      </c>
    </row>
    <row r="284" spans="1:7" ht="22.8" x14ac:dyDescent="0.25">
      <c r="A284" s="2">
        <v>3949</v>
      </c>
      <c r="B284" s="3" t="s">
        <v>807</v>
      </c>
      <c r="C284" s="4" t="s">
        <v>12</v>
      </c>
      <c r="D284" s="5">
        <v>7</v>
      </c>
      <c r="E284" s="10">
        <v>13.67</v>
      </c>
      <c r="F284" s="19">
        <v>95.69</v>
      </c>
      <c r="G284" s="8">
        <v>0.01</v>
      </c>
    </row>
    <row r="285" spans="1:7" x14ac:dyDescent="0.25">
      <c r="A285" s="2">
        <v>3394</v>
      </c>
      <c r="B285" s="3" t="s">
        <v>808</v>
      </c>
      <c r="C285" s="4" t="s">
        <v>12</v>
      </c>
      <c r="D285" s="15">
        <v>261</v>
      </c>
      <c r="E285" s="14">
        <v>0.36</v>
      </c>
      <c r="F285" s="19">
        <v>93.96</v>
      </c>
      <c r="G285" s="8">
        <v>0.01</v>
      </c>
    </row>
    <row r="286" spans="1:7" x14ac:dyDescent="0.25">
      <c r="A286" s="2">
        <v>2076</v>
      </c>
      <c r="B286" s="3" t="s">
        <v>809</v>
      </c>
      <c r="C286" s="4" t="s">
        <v>109</v>
      </c>
      <c r="D286" s="5">
        <v>2.026494</v>
      </c>
      <c r="E286" s="10">
        <v>45.84</v>
      </c>
      <c r="F286" s="19">
        <v>92.89</v>
      </c>
      <c r="G286" s="8">
        <v>0.01</v>
      </c>
    </row>
    <row r="287" spans="1:7" ht="22.8" x14ac:dyDescent="0.25">
      <c r="A287" s="3" t="s">
        <v>810</v>
      </c>
      <c r="B287" s="3" t="s">
        <v>811</v>
      </c>
      <c r="C287" s="4" t="s">
        <v>12</v>
      </c>
      <c r="D287" s="11">
        <v>19</v>
      </c>
      <c r="E287" s="14">
        <v>4.8099999999999996</v>
      </c>
      <c r="F287" s="19">
        <v>91.39</v>
      </c>
      <c r="G287" s="8">
        <v>0.01</v>
      </c>
    </row>
    <row r="288" spans="1:7" ht="22.8" x14ac:dyDescent="0.25">
      <c r="A288" s="3" t="s">
        <v>812</v>
      </c>
      <c r="B288" s="3" t="s">
        <v>813</v>
      </c>
      <c r="C288" s="4" t="s">
        <v>12</v>
      </c>
      <c r="D288" s="5">
        <v>2</v>
      </c>
      <c r="E288" s="10">
        <v>45.3</v>
      </c>
      <c r="F288" s="19">
        <v>90.6</v>
      </c>
      <c r="G288" s="8">
        <v>0.01</v>
      </c>
    </row>
    <row r="289" spans="1:7" x14ac:dyDescent="0.25">
      <c r="A289" s="2">
        <v>4080</v>
      </c>
      <c r="B289" s="3" t="s">
        <v>814</v>
      </c>
      <c r="C289" s="4" t="s">
        <v>12</v>
      </c>
      <c r="D289" s="5">
        <v>0.6</v>
      </c>
      <c r="E289" s="16">
        <v>151</v>
      </c>
      <c r="F289" s="19">
        <v>90.6</v>
      </c>
      <c r="G289" s="8">
        <v>0.01</v>
      </c>
    </row>
    <row r="290" spans="1:7" x14ac:dyDescent="0.25">
      <c r="A290" s="2">
        <v>1863</v>
      </c>
      <c r="B290" s="3" t="s">
        <v>125</v>
      </c>
      <c r="C290" s="4" t="s">
        <v>19</v>
      </c>
      <c r="D290" s="5">
        <v>4.1407999999999996</v>
      </c>
      <c r="E290" s="10">
        <v>21.16</v>
      </c>
      <c r="F290" s="19">
        <v>87.61</v>
      </c>
      <c r="G290" s="8">
        <v>0.01</v>
      </c>
    </row>
    <row r="291" spans="1:7" x14ac:dyDescent="0.25">
      <c r="A291" s="3" t="s">
        <v>815</v>
      </c>
      <c r="B291" s="3" t="s">
        <v>816</v>
      </c>
      <c r="C291" s="4" t="s">
        <v>12</v>
      </c>
      <c r="D291" s="15">
        <v>672</v>
      </c>
      <c r="E291" s="14">
        <v>0.13</v>
      </c>
      <c r="F291" s="19">
        <v>87.36</v>
      </c>
      <c r="G291" s="8">
        <v>0.01</v>
      </c>
    </row>
    <row r="292" spans="1:7" x14ac:dyDescent="0.25">
      <c r="A292" s="3" t="s">
        <v>117</v>
      </c>
      <c r="B292" s="3" t="s">
        <v>118</v>
      </c>
      <c r="C292" s="4" t="s">
        <v>12</v>
      </c>
      <c r="D292" s="11">
        <v>31.999616</v>
      </c>
      <c r="E292" s="14">
        <v>2.66</v>
      </c>
      <c r="F292" s="19">
        <v>85.11</v>
      </c>
      <c r="G292" s="8">
        <v>0.01</v>
      </c>
    </row>
    <row r="293" spans="1:7" x14ac:dyDescent="0.25">
      <c r="A293" s="3" t="s">
        <v>817</v>
      </c>
      <c r="B293" s="3" t="s">
        <v>818</v>
      </c>
      <c r="C293" s="4" t="s">
        <v>12</v>
      </c>
      <c r="D293" s="11">
        <v>21</v>
      </c>
      <c r="E293" s="14">
        <v>3.86</v>
      </c>
      <c r="F293" s="19">
        <v>81.06</v>
      </c>
      <c r="G293" s="8">
        <v>0.01</v>
      </c>
    </row>
    <row r="294" spans="1:7" ht="22.8" x14ac:dyDescent="0.25">
      <c r="A294" s="3" t="s">
        <v>819</v>
      </c>
      <c r="B294" s="3" t="s">
        <v>820</v>
      </c>
      <c r="C294" s="4" t="s">
        <v>12</v>
      </c>
      <c r="D294" s="5">
        <v>9</v>
      </c>
      <c r="E294" s="14">
        <v>8.9600000000000009</v>
      </c>
      <c r="F294" s="19">
        <v>80.64</v>
      </c>
      <c r="G294" s="8">
        <v>0.01</v>
      </c>
    </row>
    <row r="295" spans="1:7" x14ac:dyDescent="0.25">
      <c r="A295" s="2">
        <v>3059</v>
      </c>
      <c r="B295" s="3" t="s">
        <v>821</v>
      </c>
      <c r="C295" s="4" t="s">
        <v>12</v>
      </c>
      <c r="D295" s="11">
        <v>42</v>
      </c>
      <c r="E295" s="14">
        <v>1.91</v>
      </c>
      <c r="F295" s="19">
        <v>80.22</v>
      </c>
      <c r="G295" s="8">
        <v>0.01</v>
      </c>
    </row>
    <row r="296" spans="1:7" x14ac:dyDescent="0.25">
      <c r="A296" s="3" t="s">
        <v>822</v>
      </c>
      <c r="B296" s="3" t="s">
        <v>823</v>
      </c>
      <c r="C296" s="4" t="s">
        <v>12</v>
      </c>
      <c r="D296" s="11">
        <v>10</v>
      </c>
      <c r="E296" s="14">
        <v>7.97</v>
      </c>
      <c r="F296" s="19">
        <v>79.7</v>
      </c>
      <c r="G296" s="8">
        <v>0.01</v>
      </c>
    </row>
    <row r="297" spans="1:7" x14ac:dyDescent="0.25">
      <c r="A297" s="3" t="s">
        <v>824</v>
      </c>
      <c r="B297" s="3" t="s">
        <v>825</v>
      </c>
      <c r="C297" s="4" t="s">
        <v>12</v>
      </c>
      <c r="D297" s="5">
        <v>9</v>
      </c>
      <c r="E297" s="14">
        <v>8.73</v>
      </c>
      <c r="F297" s="19">
        <v>78.569999999999993</v>
      </c>
      <c r="G297" s="8">
        <v>0.01</v>
      </c>
    </row>
    <row r="298" spans="1:7" ht="22.8" x14ac:dyDescent="0.25">
      <c r="A298" s="3" t="s">
        <v>826</v>
      </c>
      <c r="B298" s="3" t="s">
        <v>827</v>
      </c>
      <c r="C298" s="4" t="s">
        <v>12</v>
      </c>
      <c r="D298" s="5">
        <v>6</v>
      </c>
      <c r="E298" s="10">
        <v>13.06</v>
      </c>
      <c r="F298" s="19">
        <v>78.36</v>
      </c>
      <c r="G298" s="8">
        <v>0.01</v>
      </c>
    </row>
    <row r="299" spans="1:7" x14ac:dyDescent="0.25">
      <c r="A299" s="3" t="s">
        <v>123</v>
      </c>
      <c r="B299" s="3" t="s">
        <v>124</v>
      </c>
      <c r="C299" s="4" t="s">
        <v>12</v>
      </c>
      <c r="D299" s="11">
        <v>19.999231999999999</v>
      </c>
      <c r="E299" s="14">
        <v>3.77</v>
      </c>
      <c r="F299" s="19">
        <v>75.39</v>
      </c>
      <c r="G299" s="8">
        <v>0.01</v>
      </c>
    </row>
    <row r="300" spans="1:7" ht="22.8" x14ac:dyDescent="0.25">
      <c r="A300" s="3" t="s">
        <v>828</v>
      </c>
      <c r="B300" s="3" t="s">
        <v>829</v>
      </c>
      <c r="C300" s="4" t="s">
        <v>12</v>
      </c>
      <c r="D300" s="5">
        <v>4</v>
      </c>
      <c r="E300" s="10">
        <v>18.649999999999999</v>
      </c>
      <c r="F300" s="19">
        <v>74.599999999999994</v>
      </c>
      <c r="G300" s="8">
        <v>0.01</v>
      </c>
    </row>
    <row r="301" spans="1:7" ht="45.6" x14ac:dyDescent="0.25">
      <c r="A301" s="3" t="s">
        <v>830</v>
      </c>
      <c r="B301" s="3" t="s">
        <v>831</v>
      </c>
      <c r="C301" s="4" t="s">
        <v>12</v>
      </c>
      <c r="D301" s="5">
        <v>1</v>
      </c>
      <c r="E301" s="10">
        <v>69.56</v>
      </c>
      <c r="F301" s="19">
        <v>69.56</v>
      </c>
      <c r="G301" s="8">
        <v>0.01</v>
      </c>
    </row>
    <row r="302" spans="1:7" x14ac:dyDescent="0.25">
      <c r="A302" s="3" t="s">
        <v>832</v>
      </c>
      <c r="B302" s="3" t="s">
        <v>833</v>
      </c>
      <c r="C302" s="4" t="s">
        <v>12</v>
      </c>
      <c r="D302" s="11">
        <v>32</v>
      </c>
      <c r="E302" s="14">
        <v>2.15</v>
      </c>
      <c r="F302" s="19">
        <v>68.8</v>
      </c>
      <c r="G302" s="8">
        <v>0.01</v>
      </c>
    </row>
    <row r="303" spans="1:7" x14ac:dyDescent="0.25">
      <c r="A303" s="2">
        <v>1703</v>
      </c>
      <c r="B303" s="3" t="s">
        <v>176</v>
      </c>
      <c r="C303" s="4" t="s">
        <v>21</v>
      </c>
      <c r="D303" s="5">
        <v>1.49</v>
      </c>
      <c r="E303" s="10">
        <v>45.42</v>
      </c>
      <c r="F303" s="19">
        <v>67.67</v>
      </c>
      <c r="G303" s="8">
        <v>0.01</v>
      </c>
    </row>
    <row r="304" spans="1:7" x14ac:dyDescent="0.25">
      <c r="A304" s="3" t="s">
        <v>425</v>
      </c>
      <c r="B304" s="3" t="s">
        <v>426</v>
      </c>
      <c r="C304" s="4" t="s">
        <v>12</v>
      </c>
      <c r="D304" s="11">
        <v>19</v>
      </c>
      <c r="E304" s="14">
        <v>3.55</v>
      </c>
      <c r="F304" s="19">
        <v>67.45</v>
      </c>
      <c r="G304" s="8">
        <v>0.01</v>
      </c>
    </row>
    <row r="305" spans="1:7" x14ac:dyDescent="0.25">
      <c r="A305" s="2">
        <v>3076</v>
      </c>
      <c r="B305" s="3" t="s">
        <v>834</v>
      </c>
      <c r="C305" s="4" t="s">
        <v>458</v>
      </c>
      <c r="D305" s="5">
        <v>9</v>
      </c>
      <c r="E305" s="14">
        <v>7.43</v>
      </c>
      <c r="F305" s="19">
        <v>66.87</v>
      </c>
      <c r="G305" s="8">
        <v>0.01</v>
      </c>
    </row>
    <row r="306" spans="1:7" x14ac:dyDescent="0.25">
      <c r="A306" s="3" t="s">
        <v>264</v>
      </c>
      <c r="B306" s="3" t="s">
        <v>265</v>
      </c>
      <c r="C306" s="4" t="s">
        <v>37</v>
      </c>
      <c r="D306" s="5">
        <v>8.08</v>
      </c>
      <c r="E306" s="14">
        <v>7.9</v>
      </c>
      <c r="F306" s="19">
        <v>63.83</v>
      </c>
      <c r="G306" s="8">
        <v>0.01</v>
      </c>
    </row>
    <row r="307" spans="1:7" ht="22.8" x14ac:dyDescent="0.25">
      <c r="A307" s="3" t="s">
        <v>835</v>
      </c>
      <c r="B307" s="3" t="s">
        <v>836</v>
      </c>
      <c r="C307" s="4" t="s">
        <v>12</v>
      </c>
      <c r="D307" s="5">
        <v>1</v>
      </c>
      <c r="E307" s="10">
        <v>61.49</v>
      </c>
      <c r="F307" s="19">
        <v>61.49</v>
      </c>
      <c r="G307" s="8">
        <v>0.01</v>
      </c>
    </row>
    <row r="308" spans="1:7" ht="22.8" x14ac:dyDescent="0.25">
      <c r="A308" s="3" t="s">
        <v>456</v>
      </c>
      <c r="B308" s="3" t="s">
        <v>457</v>
      </c>
      <c r="C308" s="4" t="s">
        <v>458</v>
      </c>
      <c r="D308" s="5">
        <v>5</v>
      </c>
      <c r="E308" s="10">
        <v>12.14</v>
      </c>
      <c r="F308" s="19">
        <v>60.7</v>
      </c>
      <c r="G308" s="8">
        <v>0.01</v>
      </c>
    </row>
    <row r="309" spans="1:7" x14ac:dyDescent="0.25">
      <c r="A309" s="2">
        <v>3071</v>
      </c>
      <c r="B309" s="3" t="s">
        <v>837</v>
      </c>
      <c r="C309" s="4" t="s">
        <v>12</v>
      </c>
      <c r="D309" s="15">
        <v>261</v>
      </c>
      <c r="E309" s="14">
        <v>0.22</v>
      </c>
      <c r="F309" s="19">
        <v>57.42</v>
      </c>
      <c r="G309" s="8">
        <v>0.01</v>
      </c>
    </row>
    <row r="310" spans="1:7" x14ac:dyDescent="0.25">
      <c r="A310" s="3" t="s">
        <v>429</v>
      </c>
      <c r="B310" s="3" t="s">
        <v>430</v>
      </c>
      <c r="C310" s="4" t="s">
        <v>37</v>
      </c>
      <c r="D310" s="15">
        <v>151.5799998</v>
      </c>
      <c r="E310" s="14">
        <v>0.34</v>
      </c>
      <c r="F310" s="19">
        <v>51.53</v>
      </c>
      <c r="G310" s="8">
        <v>0.01</v>
      </c>
    </row>
    <row r="311" spans="1:7" x14ac:dyDescent="0.25">
      <c r="A311" s="3" t="s">
        <v>392</v>
      </c>
      <c r="B311" s="3" t="s">
        <v>393</v>
      </c>
      <c r="C311" s="4" t="s">
        <v>12</v>
      </c>
      <c r="D311" s="5">
        <v>6</v>
      </c>
      <c r="E311" s="14">
        <v>8.57</v>
      </c>
      <c r="F311" s="19">
        <v>51.42</v>
      </c>
      <c r="G311" s="8">
        <v>0.01</v>
      </c>
    </row>
    <row r="312" spans="1:7" x14ac:dyDescent="0.25">
      <c r="A312" s="3" t="s">
        <v>838</v>
      </c>
      <c r="B312" s="3" t="s">
        <v>839</v>
      </c>
      <c r="C312" s="4" t="s">
        <v>12</v>
      </c>
      <c r="D312" s="5">
        <v>6</v>
      </c>
      <c r="E312" s="14">
        <v>8.44</v>
      </c>
      <c r="F312" s="19">
        <v>50.64</v>
      </c>
      <c r="G312" s="8">
        <v>0.01</v>
      </c>
    </row>
    <row r="313" spans="1:7" ht="22.8" x14ac:dyDescent="0.25">
      <c r="A313" s="3" t="s">
        <v>840</v>
      </c>
      <c r="B313" s="3" t="s">
        <v>841</v>
      </c>
      <c r="C313" s="4" t="s">
        <v>12</v>
      </c>
      <c r="D313" s="5">
        <v>2</v>
      </c>
      <c r="E313" s="10">
        <v>25.05</v>
      </c>
      <c r="F313" s="19">
        <v>50.1</v>
      </c>
      <c r="G313" s="8">
        <v>0.01</v>
      </c>
    </row>
    <row r="314" spans="1:7" x14ac:dyDescent="0.25">
      <c r="A314" s="3" t="s">
        <v>435</v>
      </c>
      <c r="B314" s="3" t="s">
        <v>436</v>
      </c>
      <c r="C314" s="4" t="s">
        <v>12</v>
      </c>
      <c r="D314" s="5">
        <v>6</v>
      </c>
      <c r="E314" s="14">
        <v>8.0500000000000007</v>
      </c>
      <c r="F314" s="19">
        <v>48.3</v>
      </c>
      <c r="G314" s="8">
        <v>0.01</v>
      </c>
    </row>
    <row r="315" spans="1:7" ht="34.200000000000003" x14ac:dyDescent="0.25">
      <c r="A315" s="2">
        <v>1380</v>
      </c>
      <c r="B315" s="3" t="s">
        <v>842</v>
      </c>
      <c r="C315" s="4" t="s">
        <v>12</v>
      </c>
      <c r="D315" s="5">
        <v>0.374913</v>
      </c>
      <c r="E315" s="16">
        <v>126.45</v>
      </c>
      <c r="F315" s="19">
        <v>47.4</v>
      </c>
      <c r="G315" s="8">
        <v>0.01</v>
      </c>
    </row>
    <row r="316" spans="1:7" ht="34.200000000000003" x14ac:dyDescent="0.25">
      <c r="A316" s="3" t="s">
        <v>843</v>
      </c>
      <c r="B316" s="3" t="s">
        <v>844</v>
      </c>
      <c r="C316" s="4" t="s">
        <v>12</v>
      </c>
      <c r="D316" s="5">
        <v>1</v>
      </c>
      <c r="E316" s="10">
        <v>46.35</v>
      </c>
      <c r="F316" s="19">
        <v>46.35</v>
      </c>
      <c r="G316" s="8">
        <v>0</v>
      </c>
    </row>
    <row r="317" spans="1:7" x14ac:dyDescent="0.25">
      <c r="A317" s="2">
        <v>3318</v>
      </c>
      <c r="B317" s="3" t="s">
        <v>845</v>
      </c>
      <c r="C317" s="4" t="s">
        <v>12</v>
      </c>
      <c r="D317" s="5">
        <v>2</v>
      </c>
      <c r="E317" s="10">
        <v>22.87</v>
      </c>
      <c r="F317" s="19">
        <v>45.74</v>
      </c>
      <c r="G317" s="8">
        <v>0</v>
      </c>
    </row>
    <row r="318" spans="1:7" x14ac:dyDescent="0.25">
      <c r="A318" s="3" t="s">
        <v>846</v>
      </c>
      <c r="B318" s="3" t="s">
        <v>847</v>
      </c>
      <c r="C318" s="4" t="s">
        <v>12</v>
      </c>
      <c r="D318" s="5">
        <v>2</v>
      </c>
      <c r="E318" s="10">
        <v>21.9</v>
      </c>
      <c r="F318" s="19">
        <v>43.8</v>
      </c>
      <c r="G318" s="8">
        <v>0</v>
      </c>
    </row>
    <row r="319" spans="1:7" ht="22.8" x14ac:dyDescent="0.25">
      <c r="A319" s="3" t="s">
        <v>848</v>
      </c>
      <c r="B319" s="3" t="s">
        <v>849</v>
      </c>
      <c r="C319" s="4" t="s">
        <v>12</v>
      </c>
      <c r="D319" s="5">
        <v>3</v>
      </c>
      <c r="E319" s="10">
        <v>14.32</v>
      </c>
      <c r="F319" s="19">
        <v>42.96</v>
      </c>
      <c r="G319" s="8">
        <v>0</v>
      </c>
    </row>
    <row r="320" spans="1:7" ht="22.8" x14ac:dyDescent="0.25">
      <c r="A320" s="3" t="s">
        <v>850</v>
      </c>
      <c r="B320" s="3" t="s">
        <v>851</v>
      </c>
      <c r="C320" s="4" t="s">
        <v>12</v>
      </c>
      <c r="D320" s="5">
        <v>5</v>
      </c>
      <c r="E320" s="14">
        <v>8.48</v>
      </c>
      <c r="F320" s="19">
        <v>42.4</v>
      </c>
      <c r="G320" s="8">
        <v>0</v>
      </c>
    </row>
    <row r="321" spans="1:7" ht="34.200000000000003" x14ac:dyDescent="0.25">
      <c r="A321" s="2">
        <v>2693</v>
      </c>
      <c r="B321" s="3" t="s">
        <v>330</v>
      </c>
      <c r="C321" s="4" t="s">
        <v>19</v>
      </c>
      <c r="D321" s="5">
        <v>5.7919999999999998</v>
      </c>
      <c r="E321" s="14">
        <v>7.15</v>
      </c>
      <c r="F321" s="19">
        <v>41.41</v>
      </c>
      <c r="G321" s="8">
        <v>0</v>
      </c>
    </row>
    <row r="322" spans="1:7" ht="22.8" x14ac:dyDescent="0.25">
      <c r="A322" s="3" t="s">
        <v>286</v>
      </c>
      <c r="B322" s="3" t="s">
        <v>287</v>
      </c>
      <c r="C322" s="4" t="s">
        <v>19</v>
      </c>
      <c r="D322" s="5">
        <v>1.4750000000000001</v>
      </c>
      <c r="E322" s="10">
        <v>28</v>
      </c>
      <c r="F322" s="19">
        <v>41.3</v>
      </c>
      <c r="G322" s="8">
        <v>0</v>
      </c>
    </row>
    <row r="323" spans="1:7" x14ac:dyDescent="0.25">
      <c r="A323" s="3" t="s">
        <v>852</v>
      </c>
      <c r="B323" s="3" t="s">
        <v>853</v>
      </c>
      <c r="C323" s="4" t="s">
        <v>12</v>
      </c>
      <c r="D323" s="15">
        <v>672</v>
      </c>
      <c r="E323" s="14">
        <v>0.06</v>
      </c>
      <c r="F323" s="19">
        <v>40.32</v>
      </c>
      <c r="G323" s="8">
        <v>0</v>
      </c>
    </row>
    <row r="324" spans="1:7" x14ac:dyDescent="0.25">
      <c r="A324" s="3" t="s">
        <v>854</v>
      </c>
      <c r="B324" s="3" t="s">
        <v>855</v>
      </c>
      <c r="C324" s="4" t="s">
        <v>12</v>
      </c>
      <c r="D324" s="5">
        <v>1</v>
      </c>
      <c r="E324" s="10">
        <v>38.130000000000003</v>
      </c>
      <c r="F324" s="19">
        <v>38.130000000000003</v>
      </c>
      <c r="G324" s="8">
        <v>0</v>
      </c>
    </row>
    <row r="325" spans="1:7" x14ac:dyDescent="0.25">
      <c r="A325" s="3" t="s">
        <v>856</v>
      </c>
      <c r="B325" s="3" t="s">
        <v>857</v>
      </c>
      <c r="C325" s="4" t="s">
        <v>12</v>
      </c>
      <c r="D325" s="5">
        <v>2</v>
      </c>
      <c r="E325" s="10">
        <v>18.309999999999999</v>
      </c>
      <c r="F325" s="19">
        <v>36.619999999999997</v>
      </c>
      <c r="G325" s="8">
        <v>0</v>
      </c>
    </row>
    <row r="326" spans="1:7" x14ac:dyDescent="0.25">
      <c r="A326" s="2">
        <v>1862</v>
      </c>
      <c r="B326" s="3" t="s">
        <v>375</v>
      </c>
      <c r="C326" s="4" t="s">
        <v>19</v>
      </c>
      <c r="D326" s="5">
        <v>1.5269499</v>
      </c>
      <c r="E326" s="10">
        <v>23.04</v>
      </c>
      <c r="F326" s="19">
        <v>35.18</v>
      </c>
      <c r="G326" s="8">
        <v>0</v>
      </c>
    </row>
    <row r="327" spans="1:7" x14ac:dyDescent="0.25">
      <c r="A327" s="3" t="s">
        <v>858</v>
      </c>
      <c r="B327" s="3" t="s">
        <v>859</v>
      </c>
      <c r="C327" s="4" t="s">
        <v>12</v>
      </c>
      <c r="D327" s="11">
        <v>13</v>
      </c>
      <c r="E327" s="14">
        <v>2.57</v>
      </c>
      <c r="F327" s="19">
        <v>33.409999999999997</v>
      </c>
      <c r="G327" s="8">
        <v>0</v>
      </c>
    </row>
    <row r="328" spans="1:7" ht="34.200000000000003" x14ac:dyDescent="0.25">
      <c r="A328" s="3" t="s">
        <v>860</v>
      </c>
      <c r="B328" s="3" t="s">
        <v>861</v>
      </c>
      <c r="C328" s="4" t="s">
        <v>37</v>
      </c>
      <c r="D328" s="11">
        <v>14.945399999999999</v>
      </c>
      <c r="E328" s="14">
        <v>2.16</v>
      </c>
      <c r="F328" s="19">
        <v>32.28</v>
      </c>
      <c r="G328" s="8">
        <v>0</v>
      </c>
    </row>
    <row r="329" spans="1:7" ht="22.8" x14ac:dyDescent="0.25">
      <c r="A329" s="2">
        <v>3975</v>
      </c>
      <c r="B329" s="3" t="s">
        <v>862</v>
      </c>
      <c r="C329" s="4" t="s">
        <v>12</v>
      </c>
      <c r="D329" s="5">
        <v>7</v>
      </c>
      <c r="E329" s="14">
        <v>4.55</v>
      </c>
      <c r="F329" s="19">
        <v>31.85</v>
      </c>
      <c r="G329" s="8">
        <v>0</v>
      </c>
    </row>
    <row r="330" spans="1:7" x14ac:dyDescent="0.25">
      <c r="A330" s="3" t="s">
        <v>863</v>
      </c>
      <c r="B330" s="3" t="s">
        <v>864</v>
      </c>
      <c r="C330" s="4" t="s">
        <v>12</v>
      </c>
      <c r="D330" s="5">
        <v>6</v>
      </c>
      <c r="E330" s="14">
        <v>5.22</v>
      </c>
      <c r="F330" s="19">
        <v>31.32</v>
      </c>
      <c r="G330" s="8">
        <v>0</v>
      </c>
    </row>
    <row r="331" spans="1:7" x14ac:dyDescent="0.25">
      <c r="A331" s="3" t="s">
        <v>376</v>
      </c>
      <c r="B331" s="3" t="s">
        <v>377</v>
      </c>
      <c r="C331" s="4" t="s">
        <v>12</v>
      </c>
      <c r="D331" s="11">
        <v>34</v>
      </c>
      <c r="E331" s="14">
        <v>0.92</v>
      </c>
      <c r="F331" s="19">
        <v>31.28</v>
      </c>
      <c r="G331" s="8">
        <v>0</v>
      </c>
    </row>
    <row r="332" spans="1:7" x14ac:dyDescent="0.25">
      <c r="A332" s="3" t="s">
        <v>441</v>
      </c>
      <c r="B332" s="3" t="s">
        <v>442</v>
      </c>
      <c r="C332" s="4" t="s">
        <v>12</v>
      </c>
      <c r="D332" s="5">
        <v>4</v>
      </c>
      <c r="E332" s="14">
        <v>7.73</v>
      </c>
      <c r="F332" s="19">
        <v>30.92</v>
      </c>
      <c r="G332" s="8">
        <v>0</v>
      </c>
    </row>
    <row r="333" spans="1:7" ht="57" x14ac:dyDescent="0.25">
      <c r="A333" s="2">
        <v>2788</v>
      </c>
      <c r="B333" s="3" t="s">
        <v>462</v>
      </c>
      <c r="C333" s="4" t="s">
        <v>12</v>
      </c>
      <c r="D333" s="11">
        <v>10.7894139</v>
      </c>
      <c r="E333" s="14">
        <v>2.75</v>
      </c>
      <c r="F333" s="19">
        <v>29.67</v>
      </c>
      <c r="G333" s="8">
        <v>0</v>
      </c>
    </row>
    <row r="334" spans="1:7" x14ac:dyDescent="0.25">
      <c r="A334" s="3" t="s">
        <v>865</v>
      </c>
      <c r="B334" s="3" t="s">
        <v>866</v>
      </c>
      <c r="C334" s="4" t="s">
        <v>12</v>
      </c>
      <c r="D334" s="5">
        <v>5</v>
      </c>
      <c r="E334" s="14">
        <v>5.77</v>
      </c>
      <c r="F334" s="19">
        <v>28.85</v>
      </c>
      <c r="G334" s="8">
        <v>0</v>
      </c>
    </row>
    <row r="335" spans="1:7" ht="22.8" x14ac:dyDescent="0.25">
      <c r="A335" s="3" t="s">
        <v>370</v>
      </c>
      <c r="B335" s="3" t="s">
        <v>371</v>
      </c>
      <c r="C335" s="4" t="s">
        <v>12</v>
      </c>
      <c r="D335" s="5">
        <v>4</v>
      </c>
      <c r="E335" s="14">
        <v>7</v>
      </c>
      <c r="F335" s="19">
        <v>28</v>
      </c>
      <c r="G335" s="8">
        <v>0</v>
      </c>
    </row>
    <row r="336" spans="1:7" ht="22.8" x14ac:dyDescent="0.25">
      <c r="A336" s="3" t="s">
        <v>867</v>
      </c>
      <c r="B336" s="3" t="s">
        <v>868</v>
      </c>
      <c r="C336" s="4" t="s">
        <v>12</v>
      </c>
      <c r="D336" s="5">
        <v>1</v>
      </c>
      <c r="E336" s="10">
        <v>26.77</v>
      </c>
      <c r="F336" s="19">
        <v>26.77</v>
      </c>
      <c r="G336" s="8">
        <v>0</v>
      </c>
    </row>
    <row r="337" spans="1:7" ht="22.8" x14ac:dyDescent="0.25">
      <c r="A337" s="2">
        <v>3336</v>
      </c>
      <c r="B337" s="3" t="s">
        <v>869</v>
      </c>
      <c r="C337" s="4" t="s">
        <v>12</v>
      </c>
      <c r="D337" s="5">
        <v>2</v>
      </c>
      <c r="E337" s="10">
        <v>13.18</v>
      </c>
      <c r="F337" s="19">
        <v>26.36</v>
      </c>
      <c r="G337" s="8">
        <v>0</v>
      </c>
    </row>
    <row r="338" spans="1:7" ht="22.8" x14ac:dyDescent="0.25">
      <c r="A338" s="2">
        <v>3927</v>
      </c>
      <c r="B338" s="3" t="s">
        <v>870</v>
      </c>
      <c r="C338" s="4" t="s">
        <v>37</v>
      </c>
      <c r="D338" s="5">
        <v>6.3</v>
      </c>
      <c r="E338" s="14">
        <v>4.0999999999999996</v>
      </c>
      <c r="F338" s="19">
        <v>25.83</v>
      </c>
      <c r="G338" s="8">
        <v>0</v>
      </c>
    </row>
    <row r="339" spans="1:7" ht="22.8" x14ac:dyDescent="0.25">
      <c r="A339" s="2">
        <v>2820</v>
      </c>
      <c r="B339" s="3" t="s">
        <v>871</v>
      </c>
      <c r="C339" s="4" t="s">
        <v>12</v>
      </c>
      <c r="D339" s="5">
        <v>2.31</v>
      </c>
      <c r="E339" s="10">
        <v>10.39</v>
      </c>
      <c r="F339" s="19">
        <v>24</v>
      </c>
      <c r="G339" s="8">
        <v>0</v>
      </c>
    </row>
    <row r="340" spans="1:7" x14ac:dyDescent="0.25">
      <c r="A340" s="2">
        <v>3321</v>
      </c>
      <c r="B340" s="3" t="s">
        <v>450</v>
      </c>
      <c r="C340" s="4" t="s">
        <v>12</v>
      </c>
      <c r="D340" s="5">
        <v>7.9523999999999999</v>
      </c>
      <c r="E340" s="14">
        <v>3</v>
      </c>
      <c r="F340" s="19">
        <v>23.85</v>
      </c>
      <c r="G340" s="8">
        <v>0</v>
      </c>
    </row>
    <row r="341" spans="1:7" ht="22.8" x14ac:dyDescent="0.25">
      <c r="A341" s="3" t="s">
        <v>872</v>
      </c>
      <c r="B341" s="3" t="s">
        <v>873</v>
      </c>
      <c r="C341" s="4" t="s">
        <v>12</v>
      </c>
      <c r="D341" s="5">
        <v>2</v>
      </c>
      <c r="E341" s="10">
        <v>11.74</v>
      </c>
      <c r="F341" s="19">
        <v>23.48</v>
      </c>
      <c r="G341" s="8">
        <v>0</v>
      </c>
    </row>
    <row r="342" spans="1:7" x14ac:dyDescent="0.25">
      <c r="A342" s="3" t="s">
        <v>486</v>
      </c>
      <c r="B342" s="3" t="s">
        <v>487</v>
      </c>
      <c r="C342" s="4" t="s">
        <v>12</v>
      </c>
      <c r="D342" s="11">
        <v>11</v>
      </c>
      <c r="E342" s="14">
        <v>2.12</v>
      </c>
      <c r="F342" s="19">
        <v>23.32</v>
      </c>
      <c r="G342" s="8">
        <v>0</v>
      </c>
    </row>
    <row r="343" spans="1:7" ht="22.8" x14ac:dyDescent="0.25">
      <c r="A343" s="3" t="s">
        <v>874</v>
      </c>
      <c r="B343" s="3" t="s">
        <v>875</v>
      </c>
      <c r="C343" s="4" t="s">
        <v>12</v>
      </c>
      <c r="D343" s="11">
        <v>25</v>
      </c>
      <c r="E343" s="14">
        <v>0.93</v>
      </c>
      <c r="F343" s="19">
        <v>23.25</v>
      </c>
      <c r="G343" s="8">
        <v>0</v>
      </c>
    </row>
    <row r="344" spans="1:7" ht="22.8" x14ac:dyDescent="0.25">
      <c r="A344" s="2">
        <v>3334</v>
      </c>
      <c r="B344" s="3" t="s">
        <v>479</v>
      </c>
      <c r="C344" s="4" t="s">
        <v>12</v>
      </c>
      <c r="D344" s="5">
        <v>1</v>
      </c>
      <c r="E344" s="10">
        <v>23.15</v>
      </c>
      <c r="F344" s="19">
        <v>23.15</v>
      </c>
      <c r="G344" s="8">
        <v>0</v>
      </c>
    </row>
    <row r="345" spans="1:7" x14ac:dyDescent="0.25">
      <c r="A345" s="3" t="s">
        <v>876</v>
      </c>
      <c r="B345" s="3" t="s">
        <v>877</v>
      </c>
      <c r="C345" s="4" t="s">
        <v>12</v>
      </c>
      <c r="D345" s="5">
        <v>5</v>
      </c>
      <c r="E345" s="14">
        <v>4.54</v>
      </c>
      <c r="F345" s="19">
        <v>22.7</v>
      </c>
      <c r="G345" s="8">
        <v>0</v>
      </c>
    </row>
    <row r="346" spans="1:7" ht="22.8" x14ac:dyDescent="0.25">
      <c r="A346" s="3" t="s">
        <v>878</v>
      </c>
      <c r="B346" s="3" t="s">
        <v>879</v>
      </c>
      <c r="C346" s="4" t="s">
        <v>12</v>
      </c>
      <c r="D346" s="5">
        <v>9</v>
      </c>
      <c r="E346" s="14">
        <v>2.5099999999999998</v>
      </c>
      <c r="F346" s="19">
        <v>22.59</v>
      </c>
      <c r="G346" s="8">
        <v>0</v>
      </c>
    </row>
    <row r="347" spans="1:7" x14ac:dyDescent="0.25">
      <c r="A347" s="3" t="s">
        <v>880</v>
      </c>
      <c r="B347" s="3" t="s">
        <v>881</v>
      </c>
      <c r="C347" s="4" t="s">
        <v>12</v>
      </c>
      <c r="D347" s="11">
        <v>12</v>
      </c>
      <c r="E347" s="14">
        <v>1.83</v>
      </c>
      <c r="F347" s="19">
        <v>21.96</v>
      </c>
      <c r="G347" s="8">
        <v>0</v>
      </c>
    </row>
    <row r="348" spans="1:7" ht="34.200000000000003" x14ac:dyDescent="0.25">
      <c r="A348" s="2">
        <v>1896</v>
      </c>
      <c r="B348" s="3" t="s">
        <v>386</v>
      </c>
      <c r="C348" s="4" t="s">
        <v>21</v>
      </c>
      <c r="D348" s="5">
        <v>6.272354</v>
      </c>
      <c r="E348" s="14">
        <v>3.26</v>
      </c>
      <c r="F348" s="19">
        <v>20.440000000000001</v>
      </c>
      <c r="G348" s="8">
        <v>0</v>
      </c>
    </row>
    <row r="349" spans="1:7" ht="22.8" x14ac:dyDescent="0.25">
      <c r="A349" s="3" t="s">
        <v>882</v>
      </c>
      <c r="B349" s="3" t="s">
        <v>883</v>
      </c>
      <c r="C349" s="4" t="s">
        <v>12</v>
      </c>
      <c r="D349" s="5">
        <v>2</v>
      </c>
      <c r="E349" s="10">
        <v>10.15</v>
      </c>
      <c r="F349" s="19">
        <v>20.3</v>
      </c>
      <c r="G349" s="8">
        <v>0</v>
      </c>
    </row>
    <row r="350" spans="1:7" ht="22.8" x14ac:dyDescent="0.25">
      <c r="A350" s="3" t="s">
        <v>884</v>
      </c>
      <c r="B350" s="3" t="s">
        <v>885</v>
      </c>
      <c r="C350" s="4" t="s">
        <v>12</v>
      </c>
      <c r="D350" s="5">
        <v>1</v>
      </c>
      <c r="E350" s="10">
        <v>20.3</v>
      </c>
      <c r="F350" s="19">
        <v>20.3</v>
      </c>
      <c r="G350" s="8">
        <v>0</v>
      </c>
    </row>
    <row r="351" spans="1:7" x14ac:dyDescent="0.25">
      <c r="A351" s="3" t="s">
        <v>886</v>
      </c>
      <c r="B351" s="3" t="s">
        <v>887</v>
      </c>
      <c r="C351" s="4" t="s">
        <v>12</v>
      </c>
      <c r="D351" s="5">
        <v>1</v>
      </c>
      <c r="E351" s="10">
        <v>19.93</v>
      </c>
      <c r="F351" s="19">
        <v>19.93</v>
      </c>
      <c r="G351" s="8">
        <v>0</v>
      </c>
    </row>
    <row r="352" spans="1:7" ht="34.200000000000003" x14ac:dyDescent="0.25">
      <c r="A352" s="3" t="s">
        <v>888</v>
      </c>
      <c r="B352" s="3" t="s">
        <v>889</v>
      </c>
      <c r="C352" s="4" t="s">
        <v>12</v>
      </c>
      <c r="D352" s="11">
        <v>74</v>
      </c>
      <c r="E352" s="14">
        <v>0.26</v>
      </c>
      <c r="F352" s="19">
        <v>19.239999999999998</v>
      </c>
      <c r="G352" s="8">
        <v>0</v>
      </c>
    </row>
    <row r="353" spans="1:7" ht="22.8" x14ac:dyDescent="0.25">
      <c r="A353" s="2">
        <v>2409</v>
      </c>
      <c r="B353" s="3" t="s">
        <v>890</v>
      </c>
      <c r="C353" s="4" t="s">
        <v>891</v>
      </c>
      <c r="D353" s="5">
        <v>6.8620000000000001</v>
      </c>
      <c r="E353" s="14">
        <v>2.75</v>
      </c>
      <c r="F353" s="19">
        <v>18.87</v>
      </c>
      <c r="G353" s="8">
        <v>0</v>
      </c>
    </row>
    <row r="354" spans="1:7" x14ac:dyDescent="0.25">
      <c r="A354" s="3" t="s">
        <v>892</v>
      </c>
      <c r="B354" s="3" t="s">
        <v>893</v>
      </c>
      <c r="C354" s="4" t="s">
        <v>12</v>
      </c>
      <c r="D354" s="5">
        <v>2</v>
      </c>
      <c r="E354" s="14">
        <v>9.39</v>
      </c>
      <c r="F354" s="19">
        <v>18.78</v>
      </c>
      <c r="G354" s="8">
        <v>0</v>
      </c>
    </row>
    <row r="355" spans="1:7" x14ac:dyDescent="0.25">
      <c r="A355" s="2">
        <v>3073</v>
      </c>
      <c r="B355" s="3" t="s">
        <v>894</v>
      </c>
      <c r="C355" s="4" t="s">
        <v>458</v>
      </c>
      <c r="D355" s="5">
        <v>4</v>
      </c>
      <c r="E355" s="14">
        <v>4.43</v>
      </c>
      <c r="F355" s="19">
        <v>17.72</v>
      </c>
      <c r="G355" s="8">
        <v>0</v>
      </c>
    </row>
    <row r="356" spans="1:7" x14ac:dyDescent="0.25">
      <c r="A356" s="2">
        <v>3320</v>
      </c>
      <c r="B356" s="3" t="s">
        <v>490</v>
      </c>
      <c r="C356" s="4" t="s">
        <v>12</v>
      </c>
      <c r="D356" s="5">
        <v>2</v>
      </c>
      <c r="E356" s="14">
        <v>8.75</v>
      </c>
      <c r="F356" s="19">
        <v>17.5</v>
      </c>
      <c r="G356" s="8">
        <v>0</v>
      </c>
    </row>
    <row r="357" spans="1:7" ht="22.8" x14ac:dyDescent="0.25">
      <c r="A357" s="3" t="s">
        <v>474</v>
      </c>
      <c r="B357" s="3" t="s">
        <v>475</v>
      </c>
      <c r="C357" s="4" t="s">
        <v>12</v>
      </c>
      <c r="D357" s="5">
        <v>8</v>
      </c>
      <c r="E357" s="14">
        <v>2.11</v>
      </c>
      <c r="F357" s="19">
        <v>16.88</v>
      </c>
      <c r="G357" s="8">
        <v>0</v>
      </c>
    </row>
    <row r="358" spans="1:7" x14ac:dyDescent="0.25">
      <c r="A358" s="2">
        <v>3208</v>
      </c>
      <c r="B358" s="3" t="s">
        <v>895</v>
      </c>
      <c r="C358" s="4" t="s">
        <v>12</v>
      </c>
      <c r="D358" s="5">
        <v>1</v>
      </c>
      <c r="E358" s="10">
        <v>15.46</v>
      </c>
      <c r="F358" s="19">
        <v>15.46</v>
      </c>
      <c r="G358" s="8">
        <v>0</v>
      </c>
    </row>
    <row r="359" spans="1:7" ht="57" x14ac:dyDescent="0.25">
      <c r="A359" s="3" t="s">
        <v>896</v>
      </c>
      <c r="B359" s="3" t="s">
        <v>897</v>
      </c>
      <c r="C359" s="4" t="s">
        <v>21</v>
      </c>
      <c r="D359" s="5">
        <v>0.16</v>
      </c>
      <c r="E359" s="10">
        <v>92.72</v>
      </c>
      <c r="F359" s="19">
        <v>14.83</v>
      </c>
      <c r="G359" s="8">
        <v>0</v>
      </c>
    </row>
    <row r="360" spans="1:7" ht="34.200000000000003" x14ac:dyDescent="0.25">
      <c r="A360" s="3" t="s">
        <v>898</v>
      </c>
      <c r="B360" s="3" t="s">
        <v>899</v>
      </c>
      <c r="C360" s="4" t="s">
        <v>12</v>
      </c>
      <c r="D360" s="11">
        <v>67.436999999999998</v>
      </c>
      <c r="E360" s="14">
        <v>0.22</v>
      </c>
      <c r="F360" s="19">
        <v>14.83</v>
      </c>
      <c r="G360" s="8">
        <v>0</v>
      </c>
    </row>
    <row r="361" spans="1:7" x14ac:dyDescent="0.25">
      <c r="A361" s="2">
        <v>2426</v>
      </c>
      <c r="B361" s="3" t="s">
        <v>288</v>
      </c>
      <c r="C361" s="4" t="s">
        <v>19</v>
      </c>
      <c r="D361" s="5">
        <v>0.88764390000000004</v>
      </c>
      <c r="E361" s="10">
        <v>16.329999999999998</v>
      </c>
      <c r="F361" s="19">
        <v>14.49</v>
      </c>
      <c r="G361" s="8">
        <v>0</v>
      </c>
    </row>
    <row r="362" spans="1:7" x14ac:dyDescent="0.25">
      <c r="A362" s="3" t="s">
        <v>405</v>
      </c>
      <c r="B362" s="3" t="s">
        <v>406</v>
      </c>
      <c r="C362" s="4" t="s">
        <v>12</v>
      </c>
      <c r="D362" s="5">
        <v>6</v>
      </c>
      <c r="E362" s="14">
        <v>2.2599999999999998</v>
      </c>
      <c r="F362" s="19">
        <v>13.56</v>
      </c>
      <c r="G362" s="8">
        <v>0</v>
      </c>
    </row>
    <row r="363" spans="1:7" x14ac:dyDescent="0.25">
      <c r="A363" s="3" t="s">
        <v>443</v>
      </c>
      <c r="B363" s="3" t="s">
        <v>444</v>
      </c>
      <c r="C363" s="4" t="s">
        <v>12</v>
      </c>
      <c r="D363" s="5">
        <v>8</v>
      </c>
      <c r="E363" s="14">
        <v>1.5</v>
      </c>
      <c r="F363" s="19">
        <v>12</v>
      </c>
      <c r="G363" s="8">
        <v>0</v>
      </c>
    </row>
    <row r="364" spans="1:7" x14ac:dyDescent="0.25">
      <c r="A364" s="3" t="s">
        <v>900</v>
      </c>
      <c r="B364" s="3" t="s">
        <v>901</v>
      </c>
      <c r="C364" s="4" t="s">
        <v>12</v>
      </c>
      <c r="D364" s="5">
        <v>1</v>
      </c>
      <c r="E364" s="10">
        <v>10.89</v>
      </c>
      <c r="F364" s="19">
        <v>10.89</v>
      </c>
      <c r="G364" s="8">
        <v>0</v>
      </c>
    </row>
    <row r="365" spans="1:7" x14ac:dyDescent="0.25">
      <c r="A365" s="2">
        <v>2133</v>
      </c>
      <c r="B365" s="3" t="s">
        <v>158</v>
      </c>
      <c r="C365" s="4" t="s">
        <v>37</v>
      </c>
      <c r="D365" s="5">
        <v>0.36079990000000001</v>
      </c>
      <c r="E365" s="10">
        <v>30.12</v>
      </c>
      <c r="F365" s="19">
        <v>10.86</v>
      </c>
      <c r="G365" s="8">
        <v>0</v>
      </c>
    </row>
    <row r="366" spans="1:7" x14ac:dyDescent="0.25">
      <c r="A366" s="3" t="s">
        <v>459</v>
      </c>
      <c r="B366" s="3" t="s">
        <v>460</v>
      </c>
      <c r="C366" s="4" t="s">
        <v>12</v>
      </c>
      <c r="D366" s="5">
        <v>8</v>
      </c>
      <c r="E366" s="14">
        <v>1.1399999999999999</v>
      </c>
      <c r="F366" s="20">
        <v>9.1199999999999992</v>
      </c>
      <c r="G366" s="8">
        <v>0</v>
      </c>
    </row>
    <row r="367" spans="1:7" x14ac:dyDescent="0.25">
      <c r="A367" s="3" t="s">
        <v>345</v>
      </c>
      <c r="B367" s="3" t="s">
        <v>346</v>
      </c>
      <c r="C367" s="4" t="s">
        <v>12</v>
      </c>
      <c r="D367" s="5">
        <v>1</v>
      </c>
      <c r="E367" s="14">
        <v>8.93</v>
      </c>
      <c r="F367" s="20">
        <v>8.93</v>
      </c>
      <c r="G367" s="8">
        <v>0</v>
      </c>
    </row>
    <row r="368" spans="1:7" x14ac:dyDescent="0.25">
      <c r="A368" s="2">
        <v>2996</v>
      </c>
      <c r="B368" s="3" t="s">
        <v>902</v>
      </c>
      <c r="C368" s="4" t="s">
        <v>19</v>
      </c>
      <c r="D368" s="5">
        <v>1.1000000000000001</v>
      </c>
      <c r="E368" s="14">
        <v>7.63</v>
      </c>
      <c r="F368" s="20">
        <v>8.39</v>
      </c>
      <c r="G368" s="8">
        <v>0</v>
      </c>
    </row>
    <row r="369" spans="1:7" ht="45.6" x14ac:dyDescent="0.25">
      <c r="A369" s="3" t="s">
        <v>903</v>
      </c>
      <c r="B369" s="3" t="s">
        <v>904</v>
      </c>
      <c r="C369" s="4" t="s">
        <v>37</v>
      </c>
      <c r="D369" s="5">
        <v>3.2759999999999998</v>
      </c>
      <c r="E369" s="14">
        <v>2.4500000000000002</v>
      </c>
      <c r="F369" s="20">
        <v>8.02</v>
      </c>
      <c r="G369" s="8">
        <v>0</v>
      </c>
    </row>
    <row r="370" spans="1:7" x14ac:dyDescent="0.25">
      <c r="A370" s="3" t="s">
        <v>905</v>
      </c>
      <c r="B370" s="3" t="s">
        <v>906</v>
      </c>
      <c r="C370" s="4" t="s">
        <v>12</v>
      </c>
      <c r="D370" s="5">
        <v>2</v>
      </c>
      <c r="E370" s="14">
        <v>3.98</v>
      </c>
      <c r="F370" s="20">
        <v>7.96</v>
      </c>
      <c r="G370" s="8">
        <v>0</v>
      </c>
    </row>
    <row r="371" spans="1:7" x14ac:dyDescent="0.25">
      <c r="A371" s="2">
        <v>2221</v>
      </c>
      <c r="B371" s="3" t="s">
        <v>907</v>
      </c>
      <c r="C371" s="4" t="s">
        <v>12</v>
      </c>
      <c r="D371" s="5">
        <v>8</v>
      </c>
      <c r="E371" s="14">
        <v>0.82</v>
      </c>
      <c r="F371" s="20">
        <v>6.56</v>
      </c>
      <c r="G371" s="8">
        <v>0</v>
      </c>
    </row>
    <row r="372" spans="1:7" x14ac:dyDescent="0.25">
      <c r="A372" s="2">
        <v>105</v>
      </c>
      <c r="B372" s="3" t="s">
        <v>391</v>
      </c>
      <c r="C372" s="4" t="s">
        <v>19</v>
      </c>
      <c r="D372" s="5">
        <v>0.37519989999999998</v>
      </c>
      <c r="E372" s="10">
        <v>16.78</v>
      </c>
      <c r="F372" s="20">
        <v>6.29</v>
      </c>
      <c r="G372" s="8">
        <v>0</v>
      </c>
    </row>
    <row r="373" spans="1:7" ht="45.6" x14ac:dyDescent="0.25">
      <c r="A373" s="3" t="s">
        <v>908</v>
      </c>
      <c r="B373" s="3" t="s">
        <v>909</v>
      </c>
      <c r="C373" s="4" t="s">
        <v>12</v>
      </c>
      <c r="D373" s="5">
        <v>4</v>
      </c>
      <c r="E373" s="14">
        <v>1.43</v>
      </c>
      <c r="F373" s="20">
        <v>5.72</v>
      </c>
      <c r="G373" s="8">
        <v>0</v>
      </c>
    </row>
    <row r="374" spans="1:7" x14ac:dyDescent="0.25">
      <c r="A374" s="2">
        <v>3138</v>
      </c>
      <c r="B374" s="3" t="s">
        <v>385</v>
      </c>
      <c r="C374" s="4" t="s">
        <v>12</v>
      </c>
      <c r="D374" s="5">
        <v>2</v>
      </c>
      <c r="E374" s="14">
        <v>2.79</v>
      </c>
      <c r="F374" s="20">
        <v>5.58</v>
      </c>
      <c r="G374" s="8">
        <v>0</v>
      </c>
    </row>
    <row r="375" spans="1:7" x14ac:dyDescent="0.25">
      <c r="A375" s="2">
        <v>3393</v>
      </c>
      <c r="B375" s="3" t="s">
        <v>910</v>
      </c>
      <c r="C375" s="4" t="s">
        <v>12</v>
      </c>
      <c r="D375" s="11">
        <v>24</v>
      </c>
      <c r="E375" s="14">
        <v>0.22</v>
      </c>
      <c r="F375" s="20">
        <v>5.28</v>
      </c>
      <c r="G375" s="8">
        <v>0</v>
      </c>
    </row>
    <row r="376" spans="1:7" ht="22.8" x14ac:dyDescent="0.25">
      <c r="A376" s="3" t="s">
        <v>911</v>
      </c>
      <c r="B376" s="3" t="s">
        <v>912</v>
      </c>
      <c r="C376" s="4" t="s">
        <v>12</v>
      </c>
      <c r="D376" s="5">
        <v>2</v>
      </c>
      <c r="E376" s="14">
        <v>2.1800000000000002</v>
      </c>
      <c r="F376" s="20">
        <v>4.3600000000000003</v>
      </c>
      <c r="G376" s="8">
        <v>0</v>
      </c>
    </row>
    <row r="377" spans="1:7" x14ac:dyDescent="0.25">
      <c r="A377" s="2">
        <v>3070</v>
      </c>
      <c r="B377" s="3" t="s">
        <v>913</v>
      </c>
      <c r="C377" s="4" t="s">
        <v>12</v>
      </c>
      <c r="D377" s="11">
        <v>24</v>
      </c>
      <c r="E377" s="14">
        <v>0.16</v>
      </c>
      <c r="F377" s="20">
        <v>3.84</v>
      </c>
      <c r="G377" s="8">
        <v>0</v>
      </c>
    </row>
    <row r="378" spans="1:7" x14ac:dyDescent="0.25">
      <c r="A378" s="2">
        <v>3823</v>
      </c>
      <c r="B378" s="3" t="s">
        <v>914</v>
      </c>
      <c r="C378" s="4" t="s">
        <v>12</v>
      </c>
      <c r="D378" s="11">
        <v>10</v>
      </c>
      <c r="E378" s="14">
        <v>0.32</v>
      </c>
      <c r="F378" s="20">
        <v>3.2</v>
      </c>
      <c r="G378" s="8">
        <v>0</v>
      </c>
    </row>
    <row r="379" spans="1:7" ht="34.200000000000003" x14ac:dyDescent="0.25">
      <c r="A379" s="3" t="s">
        <v>915</v>
      </c>
      <c r="B379" s="3" t="s">
        <v>916</v>
      </c>
      <c r="C379" s="4" t="s">
        <v>12</v>
      </c>
      <c r="D379" s="5">
        <v>4</v>
      </c>
      <c r="E379" s="14">
        <v>0.79</v>
      </c>
      <c r="F379" s="20">
        <v>3.16</v>
      </c>
      <c r="G379" s="8">
        <v>0</v>
      </c>
    </row>
    <row r="380" spans="1:7" x14ac:dyDescent="0.25">
      <c r="A380" s="2">
        <v>3815</v>
      </c>
      <c r="B380" s="3" t="s">
        <v>917</v>
      </c>
      <c r="C380" s="4" t="s">
        <v>12</v>
      </c>
      <c r="D380" s="11">
        <v>12</v>
      </c>
      <c r="E380" s="14">
        <v>0.23</v>
      </c>
      <c r="F380" s="20">
        <v>2.76</v>
      </c>
      <c r="G380" s="8">
        <v>0</v>
      </c>
    </row>
    <row r="381" spans="1:7" ht="45.6" x14ac:dyDescent="0.25">
      <c r="A381" s="3" t="s">
        <v>918</v>
      </c>
      <c r="B381" s="3" t="s">
        <v>919</v>
      </c>
      <c r="C381" s="4" t="s">
        <v>12</v>
      </c>
      <c r="D381" s="5">
        <v>2</v>
      </c>
      <c r="E381" s="14">
        <v>1.36</v>
      </c>
      <c r="F381" s="20">
        <v>2.72</v>
      </c>
      <c r="G381" s="8">
        <v>0</v>
      </c>
    </row>
    <row r="382" spans="1:7" x14ac:dyDescent="0.25">
      <c r="A382" s="2">
        <v>2430</v>
      </c>
      <c r="B382" s="3" t="s">
        <v>920</v>
      </c>
      <c r="C382" s="4" t="s">
        <v>37</v>
      </c>
      <c r="D382" s="11">
        <v>13.50996</v>
      </c>
      <c r="E382" s="14">
        <v>0.11</v>
      </c>
      <c r="F382" s="20">
        <v>1.48</v>
      </c>
      <c r="G382" s="8">
        <v>0</v>
      </c>
    </row>
    <row r="383" spans="1:7" x14ac:dyDescent="0.25">
      <c r="A383" s="2">
        <v>1216</v>
      </c>
      <c r="B383" s="3" t="s">
        <v>921</v>
      </c>
      <c r="C383" s="4" t="s">
        <v>19</v>
      </c>
      <c r="D383" s="5">
        <v>0.1125</v>
      </c>
      <c r="E383" s="14">
        <v>6.83</v>
      </c>
      <c r="F383" s="20">
        <v>0.76</v>
      </c>
      <c r="G383" s="8">
        <v>0</v>
      </c>
    </row>
    <row r="384" spans="1:7" ht="57" x14ac:dyDescent="0.25">
      <c r="A384" s="2">
        <v>2824</v>
      </c>
      <c r="B384" s="3" t="s">
        <v>922</v>
      </c>
      <c r="C384" s="4" t="s">
        <v>12</v>
      </c>
      <c r="D384" s="5">
        <v>0.204516</v>
      </c>
      <c r="E384" s="14">
        <v>3.7</v>
      </c>
      <c r="F384" s="20">
        <v>0.75</v>
      </c>
      <c r="G384" s="8">
        <v>0</v>
      </c>
    </row>
    <row r="385" spans="1:7" x14ac:dyDescent="0.25">
      <c r="A385" s="32" t="s">
        <v>512</v>
      </c>
      <c r="B385" s="32"/>
      <c r="C385" s="32"/>
      <c r="D385" s="32"/>
      <c r="E385" s="32"/>
      <c r="F385" s="23">
        <v>945599.79</v>
      </c>
      <c r="G385" s="22">
        <v>100</v>
      </c>
    </row>
    <row r="386" spans="1:7" x14ac:dyDescent="0.25">
      <c r="A386" s="33" t="s">
        <v>513</v>
      </c>
      <c r="B386" s="33"/>
      <c r="C386" s="33"/>
      <c r="D386" s="34"/>
      <c r="E386" s="34"/>
      <c r="F386" s="34"/>
      <c r="G386" s="34"/>
    </row>
  </sheetData>
  <mergeCells count="3">
    <mergeCell ref="A385:E385"/>
    <mergeCell ref="A386:C386"/>
    <mergeCell ref="D386:G386"/>
  </mergeCells>
  <pageMargins left="0.52999997138977051" right="0.52999997138977051" top="0.52999997138977051" bottom="0.69999998807907104" header="0" footer="0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5972B-A8BA-460E-A3A3-2AD60F9384BD}">
  <dimension ref="A1:G351"/>
  <sheetViews>
    <sheetView topLeftCell="A342" zoomScale="120" zoomScaleNormal="120" workbookViewId="0">
      <selection sqref="A1:G1"/>
    </sheetView>
  </sheetViews>
  <sheetFormatPr defaultRowHeight="13.2" x14ac:dyDescent="0.25"/>
  <cols>
    <col min="1" max="1" width="10" style="1" bestFit="1" customWidth="1"/>
    <col min="2" max="2" width="45.21875" style="1" customWidth="1"/>
    <col min="3" max="3" width="6.77734375" style="1" bestFit="1" customWidth="1"/>
    <col min="4" max="4" width="12.88671875" style="1" bestFit="1" customWidth="1"/>
    <col min="5" max="5" width="8.21875" style="1" bestFit="1" customWidth="1"/>
    <col min="6" max="6" width="10.5546875" style="1" bestFit="1" customWidth="1"/>
    <col min="7" max="7" width="7.77734375" style="1" bestFit="1" customWidth="1"/>
    <col min="8" max="256" width="8.88671875" style="1"/>
    <col min="257" max="257" width="10" style="1" bestFit="1" customWidth="1"/>
    <col min="258" max="258" width="45.21875" style="1" customWidth="1"/>
    <col min="259" max="259" width="6.77734375" style="1" bestFit="1" customWidth="1"/>
    <col min="260" max="260" width="12.88671875" style="1" bestFit="1" customWidth="1"/>
    <col min="261" max="261" width="8.21875" style="1" bestFit="1" customWidth="1"/>
    <col min="262" max="262" width="10.5546875" style="1" bestFit="1" customWidth="1"/>
    <col min="263" max="263" width="7.77734375" style="1" bestFit="1" customWidth="1"/>
    <col min="264" max="512" width="8.88671875" style="1"/>
    <col min="513" max="513" width="10" style="1" bestFit="1" customWidth="1"/>
    <col min="514" max="514" width="45.21875" style="1" customWidth="1"/>
    <col min="515" max="515" width="6.77734375" style="1" bestFit="1" customWidth="1"/>
    <col min="516" max="516" width="12.88671875" style="1" bestFit="1" customWidth="1"/>
    <col min="517" max="517" width="8.21875" style="1" bestFit="1" customWidth="1"/>
    <col min="518" max="518" width="10.5546875" style="1" bestFit="1" customWidth="1"/>
    <col min="519" max="519" width="7.77734375" style="1" bestFit="1" customWidth="1"/>
    <col min="520" max="768" width="8.88671875" style="1"/>
    <col min="769" max="769" width="10" style="1" bestFit="1" customWidth="1"/>
    <col min="770" max="770" width="45.21875" style="1" customWidth="1"/>
    <col min="771" max="771" width="6.77734375" style="1" bestFit="1" customWidth="1"/>
    <col min="772" max="772" width="12.88671875" style="1" bestFit="1" customWidth="1"/>
    <col min="773" max="773" width="8.21875" style="1" bestFit="1" customWidth="1"/>
    <col min="774" max="774" width="10.5546875" style="1" bestFit="1" customWidth="1"/>
    <col min="775" max="775" width="7.77734375" style="1" bestFit="1" customWidth="1"/>
    <col min="776" max="1024" width="8.88671875" style="1"/>
    <col min="1025" max="1025" width="10" style="1" bestFit="1" customWidth="1"/>
    <col min="1026" max="1026" width="45.21875" style="1" customWidth="1"/>
    <col min="1027" max="1027" width="6.77734375" style="1" bestFit="1" customWidth="1"/>
    <col min="1028" max="1028" width="12.88671875" style="1" bestFit="1" customWidth="1"/>
    <col min="1029" max="1029" width="8.21875" style="1" bestFit="1" customWidth="1"/>
    <col min="1030" max="1030" width="10.5546875" style="1" bestFit="1" customWidth="1"/>
    <col min="1031" max="1031" width="7.77734375" style="1" bestFit="1" customWidth="1"/>
    <col min="1032" max="1280" width="8.88671875" style="1"/>
    <col min="1281" max="1281" width="10" style="1" bestFit="1" customWidth="1"/>
    <col min="1282" max="1282" width="45.21875" style="1" customWidth="1"/>
    <col min="1283" max="1283" width="6.77734375" style="1" bestFit="1" customWidth="1"/>
    <col min="1284" max="1284" width="12.88671875" style="1" bestFit="1" customWidth="1"/>
    <col min="1285" max="1285" width="8.21875" style="1" bestFit="1" customWidth="1"/>
    <col min="1286" max="1286" width="10.5546875" style="1" bestFit="1" customWidth="1"/>
    <col min="1287" max="1287" width="7.77734375" style="1" bestFit="1" customWidth="1"/>
    <col min="1288" max="1536" width="8.88671875" style="1"/>
    <col min="1537" max="1537" width="10" style="1" bestFit="1" customWidth="1"/>
    <col min="1538" max="1538" width="45.21875" style="1" customWidth="1"/>
    <col min="1539" max="1539" width="6.77734375" style="1" bestFit="1" customWidth="1"/>
    <col min="1540" max="1540" width="12.88671875" style="1" bestFit="1" customWidth="1"/>
    <col min="1541" max="1541" width="8.21875" style="1" bestFit="1" customWidth="1"/>
    <col min="1542" max="1542" width="10.5546875" style="1" bestFit="1" customWidth="1"/>
    <col min="1543" max="1543" width="7.77734375" style="1" bestFit="1" customWidth="1"/>
    <col min="1544" max="1792" width="8.88671875" style="1"/>
    <col min="1793" max="1793" width="10" style="1" bestFit="1" customWidth="1"/>
    <col min="1794" max="1794" width="45.21875" style="1" customWidth="1"/>
    <col min="1795" max="1795" width="6.77734375" style="1" bestFit="1" customWidth="1"/>
    <col min="1796" max="1796" width="12.88671875" style="1" bestFit="1" customWidth="1"/>
    <col min="1797" max="1797" width="8.21875" style="1" bestFit="1" customWidth="1"/>
    <col min="1798" max="1798" width="10.5546875" style="1" bestFit="1" customWidth="1"/>
    <col min="1799" max="1799" width="7.77734375" style="1" bestFit="1" customWidth="1"/>
    <col min="1800" max="2048" width="8.88671875" style="1"/>
    <col min="2049" max="2049" width="10" style="1" bestFit="1" customWidth="1"/>
    <col min="2050" max="2050" width="45.21875" style="1" customWidth="1"/>
    <col min="2051" max="2051" width="6.77734375" style="1" bestFit="1" customWidth="1"/>
    <col min="2052" max="2052" width="12.88671875" style="1" bestFit="1" customWidth="1"/>
    <col min="2053" max="2053" width="8.21875" style="1" bestFit="1" customWidth="1"/>
    <col min="2054" max="2054" width="10.5546875" style="1" bestFit="1" customWidth="1"/>
    <col min="2055" max="2055" width="7.77734375" style="1" bestFit="1" customWidth="1"/>
    <col min="2056" max="2304" width="8.88671875" style="1"/>
    <col min="2305" max="2305" width="10" style="1" bestFit="1" customWidth="1"/>
    <col min="2306" max="2306" width="45.21875" style="1" customWidth="1"/>
    <col min="2307" max="2307" width="6.77734375" style="1" bestFit="1" customWidth="1"/>
    <col min="2308" max="2308" width="12.88671875" style="1" bestFit="1" customWidth="1"/>
    <col min="2309" max="2309" width="8.21875" style="1" bestFit="1" customWidth="1"/>
    <col min="2310" max="2310" width="10.5546875" style="1" bestFit="1" customWidth="1"/>
    <col min="2311" max="2311" width="7.77734375" style="1" bestFit="1" customWidth="1"/>
    <col min="2312" max="2560" width="8.88671875" style="1"/>
    <col min="2561" max="2561" width="10" style="1" bestFit="1" customWidth="1"/>
    <col min="2562" max="2562" width="45.21875" style="1" customWidth="1"/>
    <col min="2563" max="2563" width="6.77734375" style="1" bestFit="1" customWidth="1"/>
    <col min="2564" max="2564" width="12.88671875" style="1" bestFit="1" customWidth="1"/>
    <col min="2565" max="2565" width="8.21875" style="1" bestFit="1" customWidth="1"/>
    <col min="2566" max="2566" width="10.5546875" style="1" bestFit="1" customWidth="1"/>
    <col min="2567" max="2567" width="7.77734375" style="1" bestFit="1" customWidth="1"/>
    <col min="2568" max="2816" width="8.88671875" style="1"/>
    <col min="2817" max="2817" width="10" style="1" bestFit="1" customWidth="1"/>
    <col min="2818" max="2818" width="45.21875" style="1" customWidth="1"/>
    <col min="2819" max="2819" width="6.77734375" style="1" bestFit="1" customWidth="1"/>
    <col min="2820" max="2820" width="12.88671875" style="1" bestFit="1" customWidth="1"/>
    <col min="2821" max="2821" width="8.21875" style="1" bestFit="1" customWidth="1"/>
    <col min="2822" max="2822" width="10.5546875" style="1" bestFit="1" customWidth="1"/>
    <col min="2823" max="2823" width="7.77734375" style="1" bestFit="1" customWidth="1"/>
    <col min="2824" max="3072" width="8.88671875" style="1"/>
    <col min="3073" max="3073" width="10" style="1" bestFit="1" customWidth="1"/>
    <col min="3074" max="3074" width="45.21875" style="1" customWidth="1"/>
    <col min="3075" max="3075" width="6.77734375" style="1" bestFit="1" customWidth="1"/>
    <col min="3076" max="3076" width="12.88671875" style="1" bestFit="1" customWidth="1"/>
    <col min="3077" max="3077" width="8.21875" style="1" bestFit="1" customWidth="1"/>
    <col min="3078" max="3078" width="10.5546875" style="1" bestFit="1" customWidth="1"/>
    <col min="3079" max="3079" width="7.77734375" style="1" bestFit="1" customWidth="1"/>
    <col min="3080" max="3328" width="8.88671875" style="1"/>
    <col min="3329" max="3329" width="10" style="1" bestFit="1" customWidth="1"/>
    <col min="3330" max="3330" width="45.21875" style="1" customWidth="1"/>
    <col min="3331" max="3331" width="6.77734375" style="1" bestFit="1" customWidth="1"/>
    <col min="3332" max="3332" width="12.88671875" style="1" bestFit="1" customWidth="1"/>
    <col min="3333" max="3333" width="8.21875" style="1" bestFit="1" customWidth="1"/>
    <col min="3334" max="3334" width="10.5546875" style="1" bestFit="1" customWidth="1"/>
    <col min="3335" max="3335" width="7.77734375" style="1" bestFit="1" customWidth="1"/>
    <col min="3336" max="3584" width="8.88671875" style="1"/>
    <col min="3585" max="3585" width="10" style="1" bestFit="1" customWidth="1"/>
    <col min="3586" max="3586" width="45.21875" style="1" customWidth="1"/>
    <col min="3587" max="3587" width="6.77734375" style="1" bestFit="1" customWidth="1"/>
    <col min="3588" max="3588" width="12.88671875" style="1" bestFit="1" customWidth="1"/>
    <col min="3589" max="3589" width="8.21875" style="1" bestFit="1" customWidth="1"/>
    <col min="3590" max="3590" width="10.5546875" style="1" bestFit="1" customWidth="1"/>
    <col min="3591" max="3591" width="7.77734375" style="1" bestFit="1" customWidth="1"/>
    <col min="3592" max="3840" width="8.88671875" style="1"/>
    <col min="3841" max="3841" width="10" style="1" bestFit="1" customWidth="1"/>
    <col min="3842" max="3842" width="45.21875" style="1" customWidth="1"/>
    <col min="3843" max="3843" width="6.77734375" style="1" bestFit="1" customWidth="1"/>
    <col min="3844" max="3844" width="12.88671875" style="1" bestFit="1" customWidth="1"/>
    <col min="3845" max="3845" width="8.21875" style="1" bestFit="1" customWidth="1"/>
    <col min="3846" max="3846" width="10.5546875" style="1" bestFit="1" customWidth="1"/>
    <col min="3847" max="3847" width="7.77734375" style="1" bestFit="1" customWidth="1"/>
    <col min="3848" max="4096" width="8.88671875" style="1"/>
    <col min="4097" max="4097" width="10" style="1" bestFit="1" customWidth="1"/>
    <col min="4098" max="4098" width="45.21875" style="1" customWidth="1"/>
    <col min="4099" max="4099" width="6.77734375" style="1" bestFit="1" customWidth="1"/>
    <col min="4100" max="4100" width="12.88671875" style="1" bestFit="1" customWidth="1"/>
    <col min="4101" max="4101" width="8.21875" style="1" bestFit="1" customWidth="1"/>
    <col min="4102" max="4102" width="10.5546875" style="1" bestFit="1" customWidth="1"/>
    <col min="4103" max="4103" width="7.77734375" style="1" bestFit="1" customWidth="1"/>
    <col min="4104" max="4352" width="8.88671875" style="1"/>
    <col min="4353" max="4353" width="10" style="1" bestFit="1" customWidth="1"/>
    <col min="4354" max="4354" width="45.21875" style="1" customWidth="1"/>
    <col min="4355" max="4355" width="6.77734375" style="1" bestFit="1" customWidth="1"/>
    <col min="4356" max="4356" width="12.88671875" style="1" bestFit="1" customWidth="1"/>
    <col min="4357" max="4357" width="8.21875" style="1" bestFit="1" customWidth="1"/>
    <col min="4358" max="4358" width="10.5546875" style="1" bestFit="1" customWidth="1"/>
    <col min="4359" max="4359" width="7.77734375" style="1" bestFit="1" customWidth="1"/>
    <col min="4360" max="4608" width="8.88671875" style="1"/>
    <col min="4609" max="4609" width="10" style="1" bestFit="1" customWidth="1"/>
    <col min="4610" max="4610" width="45.21875" style="1" customWidth="1"/>
    <col min="4611" max="4611" width="6.77734375" style="1" bestFit="1" customWidth="1"/>
    <col min="4612" max="4612" width="12.88671875" style="1" bestFit="1" customWidth="1"/>
    <col min="4613" max="4613" width="8.21875" style="1" bestFit="1" customWidth="1"/>
    <col min="4614" max="4614" width="10.5546875" style="1" bestFit="1" customWidth="1"/>
    <col min="4615" max="4615" width="7.77734375" style="1" bestFit="1" customWidth="1"/>
    <col min="4616" max="4864" width="8.88671875" style="1"/>
    <col min="4865" max="4865" width="10" style="1" bestFit="1" customWidth="1"/>
    <col min="4866" max="4866" width="45.21875" style="1" customWidth="1"/>
    <col min="4867" max="4867" width="6.77734375" style="1" bestFit="1" customWidth="1"/>
    <col min="4868" max="4868" width="12.88671875" style="1" bestFit="1" customWidth="1"/>
    <col min="4869" max="4869" width="8.21875" style="1" bestFit="1" customWidth="1"/>
    <col min="4870" max="4870" width="10.5546875" style="1" bestFit="1" customWidth="1"/>
    <col min="4871" max="4871" width="7.77734375" style="1" bestFit="1" customWidth="1"/>
    <col min="4872" max="5120" width="8.88671875" style="1"/>
    <col min="5121" max="5121" width="10" style="1" bestFit="1" customWidth="1"/>
    <col min="5122" max="5122" width="45.21875" style="1" customWidth="1"/>
    <col min="5123" max="5123" width="6.77734375" style="1" bestFit="1" customWidth="1"/>
    <col min="5124" max="5124" width="12.88671875" style="1" bestFit="1" customWidth="1"/>
    <col min="5125" max="5125" width="8.21875" style="1" bestFit="1" customWidth="1"/>
    <col min="5126" max="5126" width="10.5546875" style="1" bestFit="1" customWidth="1"/>
    <col min="5127" max="5127" width="7.77734375" style="1" bestFit="1" customWidth="1"/>
    <col min="5128" max="5376" width="8.88671875" style="1"/>
    <col min="5377" max="5377" width="10" style="1" bestFit="1" customWidth="1"/>
    <col min="5378" max="5378" width="45.21875" style="1" customWidth="1"/>
    <col min="5379" max="5379" width="6.77734375" style="1" bestFit="1" customWidth="1"/>
    <col min="5380" max="5380" width="12.88671875" style="1" bestFit="1" customWidth="1"/>
    <col min="5381" max="5381" width="8.21875" style="1" bestFit="1" customWidth="1"/>
    <col min="5382" max="5382" width="10.5546875" style="1" bestFit="1" customWidth="1"/>
    <col min="5383" max="5383" width="7.77734375" style="1" bestFit="1" customWidth="1"/>
    <col min="5384" max="5632" width="8.88671875" style="1"/>
    <col min="5633" max="5633" width="10" style="1" bestFit="1" customWidth="1"/>
    <col min="5634" max="5634" width="45.21875" style="1" customWidth="1"/>
    <col min="5635" max="5635" width="6.77734375" style="1" bestFit="1" customWidth="1"/>
    <col min="5636" max="5636" width="12.88671875" style="1" bestFit="1" customWidth="1"/>
    <col min="5637" max="5637" width="8.21875" style="1" bestFit="1" customWidth="1"/>
    <col min="5638" max="5638" width="10.5546875" style="1" bestFit="1" customWidth="1"/>
    <col min="5639" max="5639" width="7.77734375" style="1" bestFit="1" customWidth="1"/>
    <col min="5640" max="5888" width="8.88671875" style="1"/>
    <col min="5889" max="5889" width="10" style="1" bestFit="1" customWidth="1"/>
    <col min="5890" max="5890" width="45.21875" style="1" customWidth="1"/>
    <col min="5891" max="5891" width="6.77734375" style="1" bestFit="1" customWidth="1"/>
    <col min="5892" max="5892" width="12.88671875" style="1" bestFit="1" customWidth="1"/>
    <col min="5893" max="5893" width="8.21875" style="1" bestFit="1" customWidth="1"/>
    <col min="5894" max="5894" width="10.5546875" style="1" bestFit="1" customWidth="1"/>
    <col min="5895" max="5895" width="7.77734375" style="1" bestFit="1" customWidth="1"/>
    <col min="5896" max="6144" width="8.88671875" style="1"/>
    <col min="6145" max="6145" width="10" style="1" bestFit="1" customWidth="1"/>
    <col min="6146" max="6146" width="45.21875" style="1" customWidth="1"/>
    <col min="6147" max="6147" width="6.77734375" style="1" bestFit="1" customWidth="1"/>
    <col min="6148" max="6148" width="12.88671875" style="1" bestFit="1" customWidth="1"/>
    <col min="6149" max="6149" width="8.21875" style="1" bestFit="1" customWidth="1"/>
    <col min="6150" max="6150" width="10.5546875" style="1" bestFit="1" customWidth="1"/>
    <col min="6151" max="6151" width="7.77734375" style="1" bestFit="1" customWidth="1"/>
    <col min="6152" max="6400" width="8.88671875" style="1"/>
    <col min="6401" max="6401" width="10" style="1" bestFit="1" customWidth="1"/>
    <col min="6402" max="6402" width="45.21875" style="1" customWidth="1"/>
    <col min="6403" max="6403" width="6.77734375" style="1" bestFit="1" customWidth="1"/>
    <col min="6404" max="6404" width="12.88671875" style="1" bestFit="1" customWidth="1"/>
    <col min="6405" max="6405" width="8.21875" style="1" bestFit="1" customWidth="1"/>
    <col min="6406" max="6406" width="10.5546875" style="1" bestFit="1" customWidth="1"/>
    <col min="6407" max="6407" width="7.77734375" style="1" bestFit="1" customWidth="1"/>
    <col min="6408" max="6656" width="8.88671875" style="1"/>
    <col min="6657" max="6657" width="10" style="1" bestFit="1" customWidth="1"/>
    <col min="6658" max="6658" width="45.21875" style="1" customWidth="1"/>
    <col min="6659" max="6659" width="6.77734375" style="1" bestFit="1" customWidth="1"/>
    <col min="6660" max="6660" width="12.88671875" style="1" bestFit="1" customWidth="1"/>
    <col min="6661" max="6661" width="8.21875" style="1" bestFit="1" customWidth="1"/>
    <col min="6662" max="6662" width="10.5546875" style="1" bestFit="1" customWidth="1"/>
    <col min="6663" max="6663" width="7.77734375" style="1" bestFit="1" customWidth="1"/>
    <col min="6664" max="6912" width="8.88671875" style="1"/>
    <col min="6913" max="6913" width="10" style="1" bestFit="1" customWidth="1"/>
    <col min="6914" max="6914" width="45.21875" style="1" customWidth="1"/>
    <col min="6915" max="6915" width="6.77734375" style="1" bestFit="1" customWidth="1"/>
    <col min="6916" max="6916" width="12.88671875" style="1" bestFit="1" customWidth="1"/>
    <col min="6917" max="6917" width="8.21875" style="1" bestFit="1" customWidth="1"/>
    <col min="6918" max="6918" width="10.5546875" style="1" bestFit="1" customWidth="1"/>
    <col min="6919" max="6919" width="7.77734375" style="1" bestFit="1" customWidth="1"/>
    <col min="6920" max="7168" width="8.88671875" style="1"/>
    <col min="7169" max="7169" width="10" style="1" bestFit="1" customWidth="1"/>
    <col min="7170" max="7170" width="45.21875" style="1" customWidth="1"/>
    <col min="7171" max="7171" width="6.77734375" style="1" bestFit="1" customWidth="1"/>
    <col min="7172" max="7172" width="12.88671875" style="1" bestFit="1" customWidth="1"/>
    <col min="7173" max="7173" width="8.21875" style="1" bestFit="1" customWidth="1"/>
    <col min="7174" max="7174" width="10.5546875" style="1" bestFit="1" customWidth="1"/>
    <col min="7175" max="7175" width="7.77734375" style="1" bestFit="1" customWidth="1"/>
    <col min="7176" max="7424" width="8.88671875" style="1"/>
    <col min="7425" max="7425" width="10" style="1" bestFit="1" customWidth="1"/>
    <col min="7426" max="7426" width="45.21875" style="1" customWidth="1"/>
    <col min="7427" max="7427" width="6.77734375" style="1" bestFit="1" customWidth="1"/>
    <col min="7428" max="7428" width="12.88671875" style="1" bestFit="1" customWidth="1"/>
    <col min="7429" max="7429" width="8.21875" style="1" bestFit="1" customWidth="1"/>
    <col min="7430" max="7430" width="10.5546875" style="1" bestFit="1" customWidth="1"/>
    <col min="7431" max="7431" width="7.77734375" style="1" bestFit="1" customWidth="1"/>
    <col min="7432" max="7680" width="8.88671875" style="1"/>
    <col min="7681" max="7681" width="10" style="1" bestFit="1" customWidth="1"/>
    <col min="7682" max="7682" width="45.21875" style="1" customWidth="1"/>
    <col min="7683" max="7683" width="6.77734375" style="1" bestFit="1" customWidth="1"/>
    <col min="7684" max="7684" width="12.88671875" style="1" bestFit="1" customWidth="1"/>
    <col min="7685" max="7685" width="8.21875" style="1" bestFit="1" customWidth="1"/>
    <col min="7686" max="7686" width="10.5546875" style="1" bestFit="1" customWidth="1"/>
    <col min="7687" max="7687" width="7.77734375" style="1" bestFit="1" customWidth="1"/>
    <col min="7688" max="7936" width="8.88671875" style="1"/>
    <col min="7937" max="7937" width="10" style="1" bestFit="1" customWidth="1"/>
    <col min="7938" max="7938" width="45.21875" style="1" customWidth="1"/>
    <col min="7939" max="7939" width="6.77734375" style="1" bestFit="1" customWidth="1"/>
    <col min="7940" max="7940" width="12.88671875" style="1" bestFit="1" customWidth="1"/>
    <col min="7941" max="7941" width="8.21875" style="1" bestFit="1" customWidth="1"/>
    <col min="7942" max="7942" width="10.5546875" style="1" bestFit="1" customWidth="1"/>
    <col min="7943" max="7943" width="7.77734375" style="1" bestFit="1" customWidth="1"/>
    <col min="7944" max="8192" width="8.88671875" style="1"/>
    <col min="8193" max="8193" width="10" style="1" bestFit="1" customWidth="1"/>
    <col min="8194" max="8194" width="45.21875" style="1" customWidth="1"/>
    <col min="8195" max="8195" width="6.77734375" style="1" bestFit="1" customWidth="1"/>
    <col min="8196" max="8196" width="12.88671875" style="1" bestFit="1" customWidth="1"/>
    <col min="8197" max="8197" width="8.21875" style="1" bestFit="1" customWidth="1"/>
    <col min="8198" max="8198" width="10.5546875" style="1" bestFit="1" customWidth="1"/>
    <col min="8199" max="8199" width="7.77734375" style="1" bestFit="1" customWidth="1"/>
    <col min="8200" max="8448" width="8.88671875" style="1"/>
    <col min="8449" max="8449" width="10" style="1" bestFit="1" customWidth="1"/>
    <col min="8450" max="8450" width="45.21875" style="1" customWidth="1"/>
    <col min="8451" max="8451" width="6.77734375" style="1" bestFit="1" customWidth="1"/>
    <col min="8452" max="8452" width="12.88671875" style="1" bestFit="1" customWidth="1"/>
    <col min="8453" max="8453" width="8.21875" style="1" bestFit="1" customWidth="1"/>
    <col min="8454" max="8454" width="10.5546875" style="1" bestFit="1" customWidth="1"/>
    <col min="8455" max="8455" width="7.77734375" style="1" bestFit="1" customWidth="1"/>
    <col min="8456" max="8704" width="8.88671875" style="1"/>
    <col min="8705" max="8705" width="10" style="1" bestFit="1" customWidth="1"/>
    <col min="8706" max="8706" width="45.21875" style="1" customWidth="1"/>
    <col min="8707" max="8707" width="6.77734375" style="1" bestFit="1" customWidth="1"/>
    <col min="8708" max="8708" width="12.88671875" style="1" bestFit="1" customWidth="1"/>
    <col min="8709" max="8709" width="8.21875" style="1" bestFit="1" customWidth="1"/>
    <col min="8710" max="8710" width="10.5546875" style="1" bestFit="1" customWidth="1"/>
    <col min="8711" max="8711" width="7.77734375" style="1" bestFit="1" customWidth="1"/>
    <col min="8712" max="8960" width="8.88671875" style="1"/>
    <col min="8961" max="8961" width="10" style="1" bestFit="1" customWidth="1"/>
    <col min="8962" max="8962" width="45.21875" style="1" customWidth="1"/>
    <col min="8963" max="8963" width="6.77734375" style="1" bestFit="1" customWidth="1"/>
    <col min="8964" max="8964" width="12.88671875" style="1" bestFit="1" customWidth="1"/>
    <col min="8965" max="8965" width="8.21875" style="1" bestFit="1" customWidth="1"/>
    <col min="8966" max="8966" width="10.5546875" style="1" bestFit="1" customWidth="1"/>
    <col min="8967" max="8967" width="7.77734375" style="1" bestFit="1" customWidth="1"/>
    <col min="8968" max="9216" width="8.88671875" style="1"/>
    <col min="9217" max="9217" width="10" style="1" bestFit="1" customWidth="1"/>
    <col min="9218" max="9218" width="45.21875" style="1" customWidth="1"/>
    <col min="9219" max="9219" width="6.77734375" style="1" bestFit="1" customWidth="1"/>
    <col min="9220" max="9220" width="12.88671875" style="1" bestFit="1" customWidth="1"/>
    <col min="9221" max="9221" width="8.21875" style="1" bestFit="1" customWidth="1"/>
    <col min="9222" max="9222" width="10.5546875" style="1" bestFit="1" customWidth="1"/>
    <col min="9223" max="9223" width="7.77734375" style="1" bestFit="1" customWidth="1"/>
    <col min="9224" max="9472" width="8.88671875" style="1"/>
    <col min="9473" max="9473" width="10" style="1" bestFit="1" customWidth="1"/>
    <col min="9474" max="9474" width="45.21875" style="1" customWidth="1"/>
    <col min="9475" max="9475" width="6.77734375" style="1" bestFit="1" customWidth="1"/>
    <col min="9476" max="9476" width="12.88671875" style="1" bestFit="1" customWidth="1"/>
    <col min="9477" max="9477" width="8.21875" style="1" bestFit="1" customWidth="1"/>
    <col min="9478" max="9478" width="10.5546875" style="1" bestFit="1" customWidth="1"/>
    <col min="9479" max="9479" width="7.77734375" style="1" bestFit="1" customWidth="1"/>
    <col min="9480" max="9728" width="8.88671875" style="1"/>
    <col min="9729" max="9729" width="10" style="1" bestFit="1" customWidth="1"/>
    <col min="9730" max="9730" width="45.21875" style="1" customWidth="1"/>
    <col min="9731" max="9731" width="6.77734375" style="1" bestFit="1" customWidth="1"/>
    <col min="9732" max="9732" width="12.88671875" style="1" bestFit="1" customWidth="1"/>
    <col min="9733" max="9733" width="8.21875" style="1" bestFit="1" customWidth="1"/>
    <col min="9734" max="9734" width="10.5546875" style="1" bestFit="1" customWidth="1"/>
    <col min="9735" max="9735" width="7.77734375" style="1" bestFit="1" customWidth="1"/>
    <col min="9736" max="9984" width="8.88671875" style="1"/>
    <col min="9985" max="9985" width="10" style="1" bestFit="1" customWidth="1"/>
    <col min="9986" max="9986" width="45.21875" style="1" customWidth="1"/>
    <col min="9987" max="9987" width="6.77734375" style="1" bestFit="1" customWidth="1"/>
    <col min="9988" max="9988" width="12.88671875" style="1" bestFit="1" customWidth="1"/>
    <col min="9989" max="9989" width="8.21875" style="1" bestFit="1" customWidth="1"/>
    <col min="9990" max="9990" width="10.5546875" style="1" bestFit="1" customWidth="1"/>
    <col min="9991" max="9991" width="7.77734375" style="1" bestFit="1" customWidth="1"/>
    <col min="9992" max="10240" width="8.88671875" style="1"/>
    <col min="10241" max="10241" width="10" style="1" bestFit="1" customWidth="1"/>
    <col min="10242" max="10242" width="45.21875" style="1" customWidth="1"/>
    <col min="10243" max="10243" width="6.77734375" style="1" bestFit="1" customWidth="1"/>
    <col min="10244" max="10244" width="12.88671875" style="1" bestFit="1" customWidth="1"/>
    <col min="10245" max="10245" width="8.21875" style="1" bestFit="1" customWidth="1"/>
    <col min="10246" max="10246" width="10.5546875" style="1" bestFit="1" customWidth="1"/>
    <col min="10247" max="10247" width="7.77734375" style="1" bestFit="1" customWidth="1"/>
    <col min="10248" max="10496" width="8.88671875" style="1"/>
    <col min="10497" max="10497" width="10" style="1" bestFit="1" customWidth="1"/>
    <col min="10498" max="10498" width="45.21875" style="1" customWidth="1"/>
    <col min="10499" max="10499" width="6.77734375" style="1" bestFit="1" customWidth="1"/>
    <col min="10500" max="10500" width="12.88671875" style="1" bestFit="1" customWidth="1"/>
    <col min="10501" max="10501" width="8.21875" style="1" bestFit="1" customWidth="1"/>
    <col min="10502" max="10502" width="10.5546875" style="1" bestFit="1" customWidth="1"/>
    <col min="10503" max="10503" width="7.77734375" style="1" bestFit="1" customWidth="1"/>
    <col min="10504" max="10752" width="8.88671875" style="1"/>
    <col min="10753" max="10753" width="10" style="1" bestFit="1" customWidth="1"/>
    <col min="10754" max="10754" width="45.21875" style="1" customWidth="1"/>
    <col min="10755" max="10755" width="6.77734375" style="1" bestFit="1" customWidth="1"/>
    <col min="10756" max="10756" width="12.88671875" style="1" bestFit="1" customWidth="1"/>
    <col min="10757" max="10757" width="8.21875" style="1" bestFit="1" customWidth="1"/>
    <col min="10758" max="10758" width="10.5546875" style="1" bestFit="1" customWidth="1"/>
    <col min="10759" max="10759" width="7.77734375" style="1" bestFit="1" customWidth="1"/>
    <col min="10760" max="11008" width="8.88671875" style="1"/>
    <col min="11009" max="11009" width="10" style="1" bestFit="1" customWidth="1"/>
    <col min="11010" max="11010" width="45.21875" style="1" customWidth="1"/>
    <col min="11011" max="11011" width="6.77734375" style="1" bestFit="1" customWidth="1"/>
    <col min="11012" max="11012" width="12.88671875" style="1" bestFit="1" customWidth="1"/>
    <col min="11013" max="11013" width="8.21875" style="1" bestFit="1" customWidth="1"/>
    <col min="11014" max="11014" width="10.5546875" style="1" bestFit="1" customWidth="1"/>
    <col min="11015" max="11015" width="7.77734375" style="1" bestFit="1" customWidth="1"/>
    <col min="11016" max="11264" width="8.88671875" style="1"/>
    <col min="11265" max="11265" width="10" style="1" bestFit="1" customWidth="1"/>
    <col min="11266" max="11266" width="45.21875" style="1" customWidth="1"/>
    <col min="11267" max="11267" width="6.77734375" style="1" bestFit="1" customWidth="1"/>
    <col min="11268" max="11268" width="12.88671875" style="1" bestFit="1" customWidth="1"/>
    <col min="11269" max="11269" width="8.21875" style="1" bestFit="1" customWidth="1"/>
    <col min="11270" max="11270" width="10.5546875" style="1" bestFit="1" customWidth="1"/>
    <col min="11271" max="11271" width="7.77734375" style="1" bestFit="1" customWidth="1"/>
    <col min="11272" max="11520" width="8.88671875" style="1"/>
    <col min="11521" max="11521" width="10" style="1" bestFit="1" customWidth="1"/>
    <col min="11522" max="11522" width="45.21875" style="1" customWidth="1"/>
    <col min="11523" max="11523" width="6.77734375" style="1" bestFit="1" customWidth="1"/>
    <col min="11524" max="11524" width="12.88671875" style="1" bestFit="1" customWidth="1"/>
    <col min="11525" max="11525" width="8.21875" style="1" bestFit="1" customWidth="1"/>
    <col min="11526" max="11526" width="10.5546875" style="1" bestFit="1" customWidth="1"/>
    <col min="11527" max="11527" width="7.77734375" style="1" bestFit="1" customWidth="1"/>
    <col min="11528" max="11776" width="8.88671875" style="1"/>
    <col min="11777" max="11777" width="10" style="1" bestFit="1" customWidth="1"/>
    <col min="11778" max="11778" width="45.21875" style="1" customWidth="1"/>
    <col min="11779" max="11779" width="6.77734375" style="1" bestFit="1" customWidth="1"/>
    <col min="11780" max="11780" width="12.88671875" style="1" bestFit="1" customWidth="1"/>
    <col min="11781" max="11781" width="8.21875" style="1" bestFit="1" customWidth="1"/>
    <col min="11782" max="11782" width="10.5546875" style="1" bestFit="1" customWidth="1"/>
    <col min="11783" max="11783" width="7.77734375" style="1" bestFit="1" customWidth="1"/>
    <col min="11784" max="12032" width="8.88671875" style="1"/>
    <col min="12033" max="12033" width="10" style="1" bestFit="1" customWidth="1"/>
    <col min="12034" max="12034" width="45.21875" style="1" customWidth="1"/>
    <col min="12035" max="12035" width="6.77734375" style="1" bestFit="1" customWidth="1"/>
    <col min="12036" max="12036" width="12.88671875" style="1" bestFit="1" customWidth="1"/>
    <col min="12037" max="12037" width="8.21875" style="1" bestFit="1" customWidth="1"/>
    <col min="12038" max="12038" width="10.5546875" style="1" bestFit="1" customWidth="1"/>
    <col min="12039" max="12039" width="7.77734375" style="1" bestFit="1" customWidth="1"/>
    <col min="12040" max="12288" width="8.88671875" style="1"/>
    <col min="12289" max="12289" width="10" style="1" bestFit="1" customWidth="1"/>
    <col min="12290" max="12290" width="45.21875" style="1" customWidth="1"/>
    <col min="12291" max="12291" width="6.77734375" style="1" bestFit="1" customWidth="1"/>
    <col min="12292" max="12292" width="12.88671875" style="1" bestFit="1" customWidth="1"/>
    <col min="12293" max="12293" width="8.21875" style="1" bestFit="1" customWidth="1"/>
    <col min="12294" max="12294" width="10.5546875" style="1" bestFit="1" customWidth="1"/>
    <col min="12295" max="12295" width="7.77734375" style="1" bestFit="1" customWidth="1"/>
    <col min="12296" max="12544" width="8.88671875" style="1"/>
    <col min="12545" max="12545" width="10" style="1" bestFit="1" customWidth="1"/>
    <col min="12546" max="12546" width="45.21875" style="1" customWidth="1"/>
    <col min="12547" max="12547" width="6.77734375" style="1" bestFit="1" customWidth="1"/>
    <col min="12548" max="12548" width="12.88671875" style="1" bestFit="1" customWidth="1"/>
    <col min="12549" max="12549" width="8.21875" style="1" bestFit="1" customWidth="1"/>
    <col min="12550" max="12550" width="10.5546875" style="1" bestFit="1" customWidth="1"/>
    <col min="12551" max="12551" width="7.77734375" style="1" bestFit="1" customWidth="1"/>
    <col min="12552" max="12800" width="8.88671875" style="1"/>
    <col min="12801" max="12801" width="10" style="1" bestFit="1" customWidth="1"/>
    <col min="12802" max="12802" width="45.21875" style="1" customWidth="1"/>
    <col min="12803" max="12803" width="6.77734375" style="1" bestFit="1" customWidth="1"/>
    <col min="12804" max="12804" width="12.88671875" style="1" bestFit="1" customWidth="1"/>
    <col min="12805" max="12805" width="8.21875" style="1" bestFit="1" customWidth="1"/>
    <col min="12806" max="12806" width="10.5546875" style="1" bestFit="1" customWidth="1"/>
    <col min="12807" max="12807" width="7.77734375" style="1" bestFit="1" customWidth="1"/>
    <col min="12808" max="13056" width="8.88671875" style="1"/>
    <col min="13057" max="13057" width="10" style="1" bestFit="1" customWidth="1"/>
    <col min="13058" max="13058" width="45.21875" style="1" customWidth="1"/>
    <col min="13059" max="13059" width="6.77734375" style="1" bestFit="1" customWidth="1"/>
    <col min="13060" max="13060" width="12.88671875" style="1" bestFit="1" customWidth="1"/>
    <col min="13061" max="13061" width="8.21875" style="1" bestFit="1" customWidth="1"/>
    <col min="13062" max="13062" width="10.5546875" style="1" bestFit="1" customWidth="1"/>
    <col min="13063" max="13063" width="7.77734375" style="1" bestFit="1" customWidth="1"/>
    <col min="13064" max="13312" width="8.88671875" style="1"/>
    <col min="13313" max="13313" width="10" style="1" bestFit="1" customWidth="1"/>
    <col min="13314" max="13314" width="45.21875" style="1" customWidth="1"/>
    <col min="13315" max="13315" width="6.77734375" style="1" bestFit="1" customWidth="1"/>
    <col min="13316" max="13316" width="12.88671875" style="1" bestFit="1" customWidth="1"/>
    <col min="13317" max="13317" width="8.21875" style="1" bestFit="1" customWidth="1"/>
    <col min="13318" max="13318" width="10.5546875" style="1" bestFit="1" customWidth="1"/>
    <col min="13319" max="13319" width="7.77734375" style="1" bestFit="1" customWidth="1"/>
    <col min="13320" max="13568" width="8.88671875" style="1"/>
    <col min="13569" max="13569" width="10" style="1" bestFit="1" customWidth="1"/>
    <col min="13570" max="13570" width="45.21875" style="1" customWidth="1"/>
    <col min="13571" max="13571" width="6.77734375" style="1" bestFit="1" customWidth="1"/>
    <col min="13572" max="13572" width="12.88671875" style="1" bestFit="1" customWidth="1"/>
    <col min="13573" max="13573" width="8.21875" style="1" bestFit="1" customWidth="1"/>
    <col min="13574" max="13574" width="10.5546875" style="1" bestFit="1" customWidth="1"/>
    <col min="13575" max="13575" width="7.77734375" style="1" bestFit="1" customWidth="1"/>
    <col min="13576" max="13824" width="8.88671875" style="1"/>
    <col min="13825" max="13825" width="10" style="1" bestFit="1" customWidth="1"/>
    <col min="13826" max="13826" width="45.21875" style="1" customWidth="1"/>
    <col min="13827" max="13827" width="6.77734375" style="1" bestFit="1" customWidth="1"/>
    <col min="13828" max="13828" width="12.88671875" style="1" bestFit="1" customWidth="1"/>
    <col min="13829" max="13829" width="8.21875" style="1" bestFit="1" customWidth="1"/>
    <col min="13830" max="13830" width="10.5546875" style="1" bestFit="1" customWidth="1"/>
    <col min="13831" max="13831" width="7.77734375" style="1" bestFit="1" customWidth="1"/>
    <col min="13832" max="14080" width="8.88671875" style="1"/>
    <col min="14081" max="14081" width="10" style="1" bestFit="1" customWidth="1"/>
    <col min="14082" max="14082" width="45.21875" style="1" customWidth="1"/>
    <col min="14083" max="14083" width="6.77734375" style="1" bestFit="1" customWidth="1"/>
    <col min="14084" max="14084" width="12.88671875" style="1" bestFit="1" customWidth="1"/>
    <col min="14085" max="14085" width="8.21875" style="1" bestFit="1" customWidth="1"/>
    <col min="14086" max="14086" width="10.5546875" style="1" bestFit="1" customWidth="1"/>
    <col min="14087" max="14087" width="7.77734375" style="1" bestFit="1" customWidth="1"/>
    <col min="14088" max="14336" width="8.88671875" style="1"/>
    <col min="14337" max="14337" width="10" style="1" bestFit="1" customWidth="1"/>
    <col min="14338" max="14338" width="45.21875" style="1" customWidth="1"/>
    <col min="14339" max="14339" width="6.77734375" style="1" bestFit="1" customWidth="1"/>
    <col min="14340" max="14340" width="12.88671875" style="1" bestFit="1" customWidth="1"/>
    <col min="14341" max="14341" width="8.21875" style="1" bestFit="1" customWidth="1"/>
    <col min="14342" max="14342" width="10.5546875" style="1" bestFit="1" customWidth="1"/>
    <col min="14343" max="14343" width="7.77734375" style="1" bestFit="1" customWidth="1"/>
    <col min="14344" max="14592" width="8.88671875" style="1"/>
    <col min="14593" max="14593" width="10" style="1" bestFit="1" customWidth="1"/>
    <col min="14594" max="14594" width="45.21875" style="1" customWidth="1"/>
    <col min="14595" max="14595" width="6.77734375" style="1" bestFit="1" customWidth="1"/>
    <col min="14596" max="14596" width="12.88671875" style="1" bestFit="1" customWidth="1"/>
    <col min="14597" max="14597" width="8.21875" style="1" bestFit="1" customWidth="1"/>
    <col min="14598" max="14598" width="10.5546875" style="1" bestFit="1" customWidth="1"/>
    <col min="14599" max="14599" width="7.77734375" style="1" bestFit="1" customWidth="1"/>
    <col min="14600" max="14848" width="8.88671875" style="1"/>
    <col min="14849" max="14849" width="10" style="1" bestFit="1" customWidth="1"/>
    <col min="14850" max="14850" width="45.21875" style="1" customWidth="1"/>
    <col min="14851" max="14851" width="6.77734375" style="1" bestFit="1" customWidth="1"/>
    <col min="14852" max="14852" width="12.88671875" style="1" bestFit="1" customWidth="1"/>
    <col min="14853" max="14853" width="8.21875" style="1" bestFit="1" customWidth="1"/>
    <col min="14854" max="14854" width="10.5546875" style="1" bestFit="1" customWidth="1"/>
    <col min="14855" max="14855" width="7.77734375" style="1" bestFit="1" customWidth="1"/>
    <col min="14856" max="15104" width="8.88671875" style="1"/>
    <col min="15105" max="15105" width="10" style="1" bestFit="1" customWidth="1"/>
    <col min="15106" max="15106" width="45.21875" style="1" customWidth="1"/>
    <col min="15107" max="15107" width="6.77734375" style="1" bestFit="1" customWidth="1"/>
    <col min="15108" max="15108" width="12.88671875" style="1" bestFit="1" customWidth="1"/>
    <col min="15109" max="15109" width="8.21875" style="1" bestFit="1" customWidth="1"/>
    <col min="15110" max="15110" width="10.5546875" style="1" bestFit="1" customWidth="1"/>
    <col min="15111" max="15111" width="7.77734375" style="1" bestFit="1" customWidth="1"/>
    <col min="15112" max="15360" width="8.88671875" style="1"/>
    <col min="15361" max="15361" width="10" style="1" bestFit="1" customWidth="1"/>
    <col min="15362" max="15362" width="45.21875" style="1" customWidth="1"/>
    <col min="15363" max="15363" width="6.77734375" style="1" bestFit="1" customWidth="1"/>
    <col min="15364" max="15364" width="12.88671875" style="1" bestFit="1" customWidth="1"/>
    <col min="15365" max="15365" width="8.21875" style="1" bestFit="1" customWidth="1"/>
    <col min="15366" max="15366" width="10.5546875" style="1" bestFit="1" customWidth="1"/>
    <col min="15367" max="15367" width="7.77734375" style="1" bestFit="1" customWidth="1"/>
    <col min="15368" max="15616" width="8.88671875" style="1"/>
    <col min="15617" max="15617" width="10" style="1" bestFit="1" customWidth="1"/>
    <col min="15618" max="15618" width="45.21875" style="1" customWidth="1"/>
    <col min="15619" max="15619" width="6.77734375" style="1" bestFit="1" customWidth="1"/>
    <col min="15620" max="15620" width="12.88671875" style="1" bestFit="1" customWidth="1"/>
    <col min="15621" max="15621" width="8.21875" style="1" bestFit="1" customWidth="1"/>
    <col min="15622" max="15622" width="10.5546875" style="1" bestFit="1" customWidth="1"/>
    <col min="15623" max="15623" width="7.77734375" style="1" bestFit="1" customWidth="1"/>
    <col min="15624" max="15872" width="8.88671875" style="1"/>
    <col min="15873" max="15873" width="10" style="1" bestFit="1" customWidth="1"/>
    <col min="15874" max="15874" width="45.21875" style="1" customWidth="1"/>
    <col min="15875" max="15875" width="6.77734375" style="1" bestFit="1" customWidth="1"/>
    <col min="15876" max="15876" width="12.88671875" style="1" bestFit="1" customWidth="1"/>
    <col min="15877" max="15877" width="8.21875" style="1" bestFit="1" customWidth="1"/>
    <col min="15878" max="15878" width="10.5546875" style="1" bestFit="1" customWidth="1"/>
    <col min="15879" max="15879" width="7.77734375" style="1" bestFit="1" customWidth="1"/>
    <col min="15880" max="16128" width="8.88671875" style="1"/>
    <col min="16129" max="16129" width="10" style="1" bestFit="1" customWidth="1"/>
    <col min="16130" max="16130" width="45.21875" style="1" customWidth="1"/>
    <col min="16131" max="16131" width="6.77734375" style="1" bestFit="1" customWidth="1"/>
    <col min="16132" max="16132" width="12.88671875" style="1" bestFit="1" customWidth="1"/>
    <col min="16133" max="16133" width="8.21875" style="1" bestFit="1" customWidth="1"/>
    <col min="16134" max="16134" width="10.5546875" style="1" bestFit="1" customWidth="1"/>
    <col min="16135" max="16135" width="7.77734375" style="1" bestFit="1" customWidth="1"/>
    <col min="16136" max="16384" width="8.88671875" style="1"/>
  </cols>
  <sheetData>
    <row r="1" spans="1:7" x14ac:dyDescent="0.25">
      <c r="A1" s="24" t="s">
        <v>0</v>
      </c>
      <c r="B1" s="24" t="s">
        <v>1</v>
      </c>
      <c r="C1" s="25" t="s">
        <v>2</v>
      </c>
      <c r="D1" s="26" t="s">
        <v>3</v>
      </c>
      <c r="E1" s="26" t="s">
        <v>4</v>
      </c>
      <c r="F1" s="27" t="s">
        <v>5</v>
      </c>
      <c r="G1" s="27" t="s">
        <v>6</v>
      </c>
    </row>
    <row r="2" spans="1:7" x14ac:dyDescent="0.25">
      <c r="A2" s="2">
        <v>3</v>
      </c>
      <c r="B2" s="3" t="s">
        <v>7</v>
      </c>
      <c r="C2" s="4" t="s">
        <v>8</v>
      </c>
      <c r="D2" s="5">
        <v>8</v>
      </c>
      <c r="E2" s="6">
        <v>11491.83</v>
      </c>
      <c r="F2" s="7">
        <v>91934.64</v>
      </c>
      <c r="G2" s="8">
        <v>8.52</v>
      </c>
    </row>
    <row r="3" spans="1:7" x14ac:dyDescent="0.25">
      <c r="A3" s="2">
        <v>5</v>
      </c>
      <c r="B3" s="3" t="s">
        <v>9</v>
      </c>
      <c r="C3" s="4" t="s">
        <v>10</v>
      </c>
      <c r="D3" s="9">
        <v>5642.5574613999997</v>
      </c>
      <c r="E3" s="10">
        <v>15.3</v>
      </c>
      <c r="F3" s="7">
        <v>86331.12</v>
      </c>
      <c r="G3" s="8">
        <v>8</v>
      </c>
    </row>
    <row r="4" spans="1:7" x14ac:dyDescent="0.25">
      <c r="A4" s="2">
        <v>1941</v>
      </c>
      <c r="B4" s="3" t="s">
        <v>11</v>
      </c>
      <c r="C4" s="4" t="s">
        <v>12</v>
      </c>
      <c r="D4" s="9">
        <v>3509</v>
      </c>
      <c r="E4" s="10">
        <v>22.5</v>
      </c>
      <c r="F4" s="7">
        <v>78952.5</v>
      </c>
      <c r="G4" s="8">
        <v>7.32</v>
      </c>
    </row>
    <row r="5" spans="1:7" ht="22.8" x14ac:dyDescent="0.25">
      <c r="A5" s="2">
        <v>37</v>
      </c>
      <c r="B5" s="3" t="s">
        <v>13</v>
      </c>
      <c r="C5" s="4" t="s">
        <v>8</v>
      </c>
      <c r="D5" s="11">
        <v>16</v>
      </c>
      <c r="E5" s="12">
        <v>4278.66</v>
      </c>
      <c r="F5" s="7">
        <v>68458.559999999998</v>
      </c>
      <c r="G5" s="8">
        <v>6.34</v>
      </c>
    </row>
    <row r="6" spans="1:7" x14ac:dyDescent="0.25">
      <c r="A6" s="2">
        <v>1</v>
      </c>
      <c r="B6" s="3" t="s">
        <v>14</v>
      </c>
      <c r="C6" s="4" t="s">
        <v>8</v>
      </c>
      <c r="D6" s="5">
        <v>2.0227027</v>
      </c>
      <c r="E6" s="6">
        <v>22503.08</v>
      </c>
      <c r="F6" s="7">
        <v>45517.04</v>
      </c>
      <c r="G6" s="8">
        <v>4.22</v>
      </c>
    </row>
    <row r="7" spans="1:7" x14ac:dyDescent="0.25">
      <c r="A7" s="2">
        <v>39</v>
      </c>
      <c r="B7" s="3" t="s">
        <v>15</v>
      </c>
      <c r="C7" s="4" t="s">
        <v>8</v>
      </c>
      <c r="D7" s="5">
        <v>8</v>
      </c>
      <c r="E7" s="12">
        <v>5365.43</v>
      </c>
      <c r="F7" s="7">
        <v>42923.44</v>
      </c>
      <c r="G7" s="8">
        <v>3.98</v>
      </c>
    </row>
    <row r="8" spans="1:7" ht="22.8" x14ac:dyDescent="0.25">
      <c r="A8" s="2">
        <v>2871</v>
      </c>
      <c r="B8" s="3" t="s">
        <v>16</v>
      </c>
      <c r="C8" s="4" t="s">
        <v>17</v>
      </c>
      <c r="D8" s="13">
        <v>55021.69</v>
      </c>
      <c r="E8" s="14">
        <v>0.68</v>
      </c>
      <c r="F8" s="7">
        <v>37414.74</v>
      </c>
      <c r="G8" s="8">
        <v>3.47</v>
      </c>
    </row>
    <row r="9" spans="1:7" x14ac:dyDescent="0.25">
      <c r="A9" s="2">
        <v>1215</v>
      </c>
      <c r="B9" s="3" t="s">
        <v>18</v>
      </c>
      <c r="C9" s="4" t="s">
        <v>19</v>
      </c>
      <c r="D9" s="13">
        <v>57144.007718499997</v>
      </c>
      <c r="E9" s="14">
        <v>0.61</v>
      </c>
      <c r="F9" s="7">
        <v>34857.839999999997</v>
      </c>
      <c r="G9" s="8">
        <v>3.23</v>
      </c>
    </row>
    <row r="10" spans="1:7" ht="22.8" x14ac:dyDescent="0.25">
      <c r="A10" s="2">
        <v>2538</v>
      </c>
      <c r="B10" s="3" t="s">
        <v>20</v>
      </c>
      <c r="C10" s="4" t="s">
        <v>21</v>
      </c>
      <c r="D10" s="15">
        <v>675.75</v>
      </c>
      <c r="E10" s="10">
        <v>47.95</v>
      </c>
      <c r="F10" s="7">
        <v>32402.21</v>
      </c>
      <c r="G10" s="8">
        <v>3</v>
      </c>
    </row>
    <row r="11" spans="1:7" x14ac:dyDescent="0.25">
      <c r="A11" s="2">
        <v>4</v>
      </c>
      <c r="B11" s="3" t="s">
        <v>22</v>
      </c>
      <c r="C11" s="4" t="s">
        <v>10</v>
      </c>
      <c r="D11" s="9">
        <v>1273.1596483999999</v>
      </c>
      <c r="E11" s="10">
        <v>23.41</v>
      </c>
      <c r="F11" s="7">
        <v>29804.66</v>
      </c>
      <c r="G11" s="8">
        <v>2.76</v>
      </c>
    </row>
    <row r="12" spans="1:7" x14ac:dyDescent="0.25">
      <c r="A12" s="3" t="s">
        <v>23</v>
      </c>
      <c r="B12" s="3" t="s">
        <v>24</v>
      </c>
      <c r="C12" s="4" t="s">
        <v>25</v>
      </c>
      <c r="D12" s="5">
        <v>8</v>
      </c>
      <c r="E12" s="12">
        <v>3577.65</v>
      </c>
      <c r="F12" s="7">
        <v>28621.200000000001</v>
      </c>
      <c r="G12" s="8">
        <v>2.65</v>
      </c>
    </row>
    <row r="13" spans="1:7" x14ac:dyDescent="0.25">
      <c r="A13" s="2">
        <v>8</v>
      </c>
      <c r="B13" s="3" t="s">
        <v>26</v>
      </c>
      <c r="C13" s="4" t="s">
        <v>10</v>
      </c>
      <c r="D13" s="9">
        <v>1423.5948834999999</v>
      </c>
      <c r="E13" s="10">
        <v>16.97</v>
      </c>
      <c r="F13" s="7">
        <v>24158.400000000001</v>
      </c>
      <c r="G13" s="8">
        <v>2.2400000000000002</v>
      </c>
    </row>
    <row r="14" spans="1:7" ht="34.200000000000003" x14ac:dyDescent="0.25">
      <c r="A14" s="3" t="s">
        <v>27</v>
      </c>
      <c r="B14" s="3" t="s">
        <v>28</v>
      </c>
      <c r="C14" s="4" t="s">
        <v>12</v>
      </c>
      <c r="D14" s="5">
        <v>1</v>
      </c>
      <c r="E14" s="6">
        <v>19380.8</v>
      </c>
      <c r="F14" s="7">
        <v>19380.8</v>
      </c>
      <c r="G14" s="8">
        <v>1.8</v>
      </c>
    </row>
    <row r="15" spans="1:7" x14ac:dyDescent="0.25">
      <c r="A15" s="2">
        <v>2439</v>
      </c>
      <c r="B15" s="3" t="s">
        <v>29</v>
      </c>
      <c r="C15" s="4" t="s">
        <v>19</v>
      </c>
      <c r="D15" s="9">
        <v>2582.5878333999999</v>
      </c>
      <c r="E15" s="14">
        <v>6.91</v>
      </c>
      <c r="F15" s="7">
        <v>17845.68</v>
      </c>
      <c r="G15" s="8">
        <v>1.65</v>
      </c>
    </row>
    <row r="16" spans="1:7" x14ac:dyDescent="0.25">
      <c r="A16" s="2">
        <v>10</v>
      </c>
      <c r="B16" s="3" t="s">
        <v>30</v>
      </c>
      <c r="C16" s="4" t="s">
        <v>10</v>
      </c>
      <c r="D16" s="15">
        <v>702.55279870000004</v>
      </c>
      <c r="E16" s="10">
        <v>23.41</v>
      </c>
      <c r="F16" s="7">
        <v>16446.759999999998</v>
      </c>
      <c r="G16" s="8">
        <v>1.52</v>
      </c>
    </row>
    <row r="17" spans="1:7" ht="22.8" x14ac:dyDescent="0.25">
      <c r="A17" s="2">
        <v>2691</v>
      </c>
      <c r="B17" s="3" t="s">
        <v>31</v>
      </c>
      <c r="C17" s="4" t="s">
        <v>32</v>
      </c>
      <c r="D17" s="15">
        <v>172.828</v>
      </c>
      <c r="E17" s="10">
        <v>86.6</v>
      </c>
      <c r="F17" s="7">
        <v>14966.9</v>
      </c>
      <c r="G17" s="8">
        <v>1.39</v>
      </c>
    </row>
    <row r="18" spans="1:7" ht="57" x14ac:dyDescent="0.25">
      <c r="A18" s="2">
        <v>2985</v>
      </c>
      <c r="B18" s="3" t="s">
        <v>33</v>
      </c>
      <c r="C18" s="4" t="s">
        <v>12</v>
      </c>
      <c r="D18" s="11">
        <v>23.625471999999998</v>
      </c>
      <c r="E18" s="16">
        <v>587.08000000000004</v>
      </c>
      <c r="F18" s="7">
        <v>13870.04</v>
      </c>
      <c r="G18" s="8">
        <v>1.29</v>
      </c>
    </row>
    <row r="19" spans="1:7" x14ac:dyDescent="0.25">
      <c r="A19" s="2">
        <v>2386</v>
      </c>
      <c r="B19" s="3" t="s">
        <v>34</v>
      </c>
      <c r="C19" s="4" t="s">
        <v>32</v>
      </c>
      <c r="D19" s="11">
        <v>86.374837200000002</v>
      </c>
      <c r="E19" s="16">
        <v>158.06</v>
      </c>
      <c r="F19" s="7">
        <v>13652.4</v>
      </c>
      <c r="G19" s="8">
        <v>1.27</v>
      </c>
    </row>
    <row r="20" spans="1:7" x14ac:dyDescent="0.25">
      <c r="A20" s="2">
        <v>2804</v>
      </c>
      <c r="B20" s="3" t="s">
        <v>35</v>
      </c>
      <c r="C20" s="4" t="s">
        <v>32</v>
      </c>
      <c r="D20" s="11">
        <v>84.249942399999995</v>
      </c>
      <c r="E20" s="16">
        <v>158.19999999999999</v>
      </c>
      <c r="F20" s="7">
        <v>13328.34</v>
      </c>
      <c r="G20" s="8">
        <v>1.24</v>
      </c>
    </row>
    <row r="21" spans="1:7" x14ac:dyDescent="0.25">
      <c r="A21" s="2">
        <v>2023</v>
      </c>
      <c r="B21" s="3" t="s">
        <v>36</v>
      </c>
      <c r="C21" s="4" t="s">
        <v>37</v>
      </c>
      <c r="D21" s="15">
        <v>983.57499700000005</v>
      </c>
      <c r="E21" s="10">
        <v>12.78</v>
      </c>
      <c r="F21" s="7">
        <v>12570.08</v>
      </c>
      <c r="G21" s="8">
        <v>1.17</v>
      </c>
    </row>
    <row r="22" spans="1:7" ht="22.8" x14ac:dyDescent="0.25">
      <c r="A22" s="2">
        <v>2872</v>
      </c>
      <c r="B22" s="3" t="s">
        <v>38</v>
      </c>
      <c r="C22" s="4" t="s">
        <v>10</v>
      </c>
      <c r="D22" s="15">
        <v>171.9648</v>
      </c>
      <c r="E22" s="10">
        <v>70.569999999999993</v>
      </c>
      <c r="F22" s="7">
        <v>12135.55</v>
      </c>
      <c r="G22" s="8">
        <v>1.1200000000000001</v>
      </c>
    </row>
    <row r="23" spans="1:7" ht="22.8" x14ac:dyDescent="0.25">
      <c r="A23" s="3" t="s">
        <v>39</v>
      </c>
      <c r="B23" s="3" t="s">
        <v>40</v>
      </c>
      <c r="C23" s="4" t="s">
        <v>12</v>
      </c>
      <c r="D23" s="9">
        <v>2091.7812537999998</v>
      </c>
      <c r="E23" s="14">
        <v>5.71</v>
      </c>
      <c r="F23" s="7">
        <v>11944.07</v>
      </c>
      <c r="G23" s="8">
        <v>1.1100000000000001</v>
      </c>
    </row>
    <row r="24" spans="1:7" x14ac:dyDescent="0.25">
      <c r="A24" s="2">
        <v>2437</v>
      </c>
      <c r="B24" s="3" t="s">
        <v>41</v>
      </c>
      <c r="C24" s="4" t="s">
        <v>19</v>
      </c>
      <c r="D24" s="9">
        <v>1697.069</v>
      </c>
      <c r="E24" s="14">
        <v>6.96</v>
      </c>
      <c r="F24" s="7">
        <v>11811.6</v>
      </c>
      <c r="G24" s="8">
        <v>1.0900000000000001</v>
      </c>
    </row>
    <row r="25" spans="1:7" x14ac:dyDescent="0.25">
      <c r="A25" s="2">
        <v>6</v>
      </c>
      <c r="B25" s="3" t="s">
        <v>42</v>
      </c>
      <c r="C25" s="4" t="s">
        <v>10</v>
      </c>
      <c r="D25" s="15">
        <v>501.91432079999998</v>
      </c>
      <c r="E25" s="10">
        <v>23.41</v>
      </c>
      <c r="F25" s="7">
        <v>11749.81</v>
      </c>
      <c r="G25" s="8">
        <v>1.0900000000000001</v>
      </c>
    </row>
    <row r="26" spans="1:7" x14ac:dyDescent="0.25">
      <c r="A26" s="2">
        <v>2440</v>
      </c>
      <c r="B26" s="3" t="s">
        <v>43</v>
      </c>
      <c r="C26" s="4" t="s">
        <v>19</v>
      </c>
      <c r="D26" s="9">
        <v>1634.347</v>
      </c>
      <c r="E26" s="14">
        <v>6.85</v>
      </c>
      <c r="F26" s="7">
        <v>11195.27</v>
      </c>
      <c r="G26" s="8">
        <v>1.04</v>
      </c>
    </row>
    <row r="27" spans="1:7" ht="45.6" x14ac:dyDescent="0.25">
      <c r="A27" s="2">
        <v>4064</v>
      </c>
      <c r="B27" s="3" t="s">
        <v>44</v>
      </c>
      <c r="C27" s="4" t="s">
        <v>12</v>
      </c>
      <c r="D27" s="11">
        <v>15</v>
      </c>
      <c r="E27" s="16">
        <v>737.57</v>
      </c>
      <c r="F27" s="7">
        <v>11063.55</v>
      </c>
      <c r="G27" s="8">
        <v>1.03</v>
      </c>
    </row>
    <row r="28" spans="1:7" x14ac:dyDescent="0.25">
      <c r="A28" s="2">
        <v>2537</v>
      </c>
      <c r="B28" s="3" t="s">
        <v>45</v>
      </c>
      <c r="C28" s="4" t="s">
        <v>12</v>
      </c>
      <c r="D28" s="9">
        <v>3269</v>
      </c>
      <c r="E28" s="14">
        <v>3.37</v>
      </c>
      <c r="F28" s="7">
        <v>11016.53</v>
      </c>
      <c r="G28" s="8">
        <v>1.02</v>
      </c>
    </row>
    <row r="29" spans="1:7" x14ac:dyDescent="0.25">
      <c r="A29" s="2">
        <v>2376</v>
      </c>
      <c r="B29" s="3" t="s">
        <v>46</v>
      </c>
      <c r="C29" s="4" t="s">
        <v>19</v>
      </c>
      <c r="D29" s="15">
        <v>924.41977199999997</v>
      </c>
      <c r="E29" s="10">
        <v>10.93</v>
      </c>
      <c r="F29" s="7">
        <v>10103.9</v>
      </c>
      <c r="G29" s="8">
        <v>0.94</v>
      </c>
    </row>
    <row r="30" spans="1:7" ht="22.8" x14ac:dyDescent="0.25">
      <c r="A30" s="2">
        <v>1695</v>
      </c>
      <c r="B30" s="3" t="s">
        <v>47</v>
      </c>
      <c r="C30" s="4" t="s">
        <v>21</v>
      </c>
      <c r="D30" s="15">
        <v>378.24995000000001</v>
      </c>
      <c r="E30" s="10">
        <v>24.88</v>
      </c>
      <c r="F30" s="17">
        <v>9410.85</v>
      </c>
      <c r="G30" s="8">
        <v>0.87</v>
      </c>
    </row>
    <row r="31" spans="1:7" ht="22.8" x14ac:dyDescent="0.25">
      <c r="A31" s="3" t="s">
        <v>48</v>
      </c>
      <c r="B31" s="3" t="s">
        <v>49</v>
      </c>
      <c r="C31" s="4" t="s">
        <v>12</v>
      </c>
      <c r="D31" s="5">
        <v>1</v>
      </c>
      <c r="E31" s="12">
        <v>9180.42</v>
      </c>
      <c r="F31" s="17">
        <v>9180.42</v>
      </c>
      <c r="G31" s="8">
        <v>0.85</v>
      </c>
    </row>
    <row r="32" spans="1:7" x14ac:dyDescent="0.25">
      <c r="A32" s="2">
        <v>1858</v>
      </c>
      <c r="B32" s="3" t="s">
        <v>50</v>
      </c>
      <c r="C32" s="4" t="s">
        <v>37</v>
      </c>
      <c r="D32" s="15">
        <v>898.83875980000005</v>
      </c>
      <c r="E32" s="14">
        <v>9.2100000000000009</v>
      </c>
      <c r="F32" s="17">
        <v>8278.2999999999993</v>
      </c>
      <c r="G32" s="8">
        <v>0.77</v>
      </c>
    </row>
    <row r="33" spans="1:7" x14ac:dyDescent="0.25">
      <c r="A33" s="2">
        <v>104</v>
      </c>
      <c r="B33" s="3" t="s">
        <v>51</v>
      </c>
      <c r="C33" s="4" t="s">
        <v>32</v>
      </c>
      <c r="D33" s="11">
        <v>44.622967099999997</v>
      </c>
      <c r="E33" s="16">
        <v>175.78</v>
      </c>
      <c r="F33" s="17">
        <v>7843.82</v>
      </c>
      <c r="G33" s="8">
        <v>0.73</v>
      </c>
    </row>
    <row r="34" spans="1:7" x14ac:dyDescent="0.25">
      <c r="A34" s="2">
        <v>2775</v>
      </c>
      <c r="B34" s="3" t="s">
        <v>52</v>
      </c>
      <c r="C34" s="4" t="s">
        <v>21</v>
      </c>
      <c r="D34" s="15">
        <v>519.48</v>
      </c>
      <c r="E34" s="10">
        <v>13.5</v>
      </c>
      <c r="F34" s="17">
        <v>7012.98</v>
      </c>
      <c r="G34" s="8">
        <v>0.65</v>
      </c>
    </row>
    <row r="35" spans="1:7" x14ac:dyDescent="0.25">
      <c r="A35" s="2">
        <v>2034</v>
      </c>
      <c r="B35" s="3" t="s">
        <v>53</v>
      </c>
      <c r="C35" s="4" t="s">
        <v>12</v>
      </c>
      <c r="D35" s="9">
        <v>7084.1519998000003</v>
      </c>
      <c r="E35" s="14">
        <v>0.92</v>
      </c>
      <c r="F35" s="17">
        <v>6517.41</v>
      </c>
      <c r="G35" s="8">
        <v>0.6</v>
      </c>
    </row>
    <row r="36" spans="1:7" x14ac:dyDescent="0.25">
      <c r="A36" s="2">
        <v>25</v>
      </c>
      <c r="B36" s="3" t="s">
        <v>54</v>
      </c>
      <c r="C36" s="4" t="s">
        <v>10</v>
      </c>
      <c r="D36" s="15">
        <v>277.89743809999999</v>
      </c>
      <c r="E36" s="10">
        <v>23.41</v>
      </c>
      <c r="F36" s="17">
        <v>6505.57</v>
      </c>
      <c r="G36" s="8">
        <v>0.6</v>
      </c>
    </row>
    <row r="37" spans="1:7" ht="57" x14ac:dyDescent="0.25">
      <c r="A37" s="3" t="s">
        <v>55</v>
      </c>
      <c r="B37" s="3" t="s">
        <v>56</v>
      </c>
      <c r="C37" s="4" t="s">
        <v>12</v>
      </c>
      <c r="D37" s="5">
        <v>5</v>
      </c>
      <c r="E37" s="12">
        <v>1235.9100000000001</v>
      </c>
      <c r="F37" s="17">
        <v>6179.55</v>
      </c>
      <c r="G37" s="8">
        <v>0.56999999999999995</v>
      </c>
    </row>
    <row r="38" spans="1:7" ht="22.8" x14ac:dyDescent="0.25">
      <c r="A38" s="2">
        <v>2799</v>
      </c>
      <c r="B38" s="3" t="s">
        <v>57</v>
      </c>
      <c r="C38" s="4" t="s">
        <v>21</v>
      </c>
      <c r="D38" s="11">
        <v>48.431249999999999</v>
      </c>
      <c r="E38" s="16">
        <v>126.74</v>
      </c>
      <c r="F38" s="17">
        <v>6138.17</v>
      </c>
      <c r="G38" s="8">
        <v>0.56999999999999995</v>
      </c>
    </row>
    <row r="39" spans="1:7" x14ac:dyDescent="0.25">
      <c r="A39" s="2">
        <v>18</v>
      </c>
      <c r="B39" s="3" t="s">
        <v>58</v>
      </c>
      <c r="C39" s="4" t="s">
        <v>10</v>
      </c>
      <c r="D39" s="15">
        <v>239.5156959</v>
      </c>
      <c r="E39" s="10">
        <v>23.41</v>
      </c>
      <c r="F39" s="17">
        <v>5607.06</v>
      </c>
      <c r="G39" s="8">
        <v>0.52</v>
      </c>
    </row>
    <row r="40" spans="1:7" ht="34.200000000000003" x14ac:dyDescent="0.25">
      <c r="A40" s="2">
        <v>2986</v>
      </c>
      <c r="B40" s="3" t="s">
        <v>59</v>
      </c>
      <c r="C40" s="4" t="s">
        <v>12</v>
      </c>
      <c r="D40" s="11">
        <v>24.304227999999998</v>
      </c>
      <c r="E40" s="16">
        <v>226.04</v>
      </c>
      <c r="F40" s="17">
        <v>5493.72</v>
      </c>
      <c r="G40" s="8">
        <v>0.51</v>
      </c>
    </row>
    <row r="41" spans="1:7" x14ac:dyDescent="0.25">
      <c r="A41" s="2">
        <v>2504</v>
      </c>
      <c r="B41" s="3" t="s">
        <v>60</v>
      </c>
      <c r="C41" s="4" t="s">
        <v>19</v>
      </c>
      <c r="D41" s="15">
        <v>637.63919999999996</v>
      </c>
      <c r="E41" s="14">
        <v>8.42</v>
      </c>
      <c r="F41" s="17">
        <v>5368.92</v>
      </c>
      <c r="G41" s="8">
        <v>0.5</v>
      </c>
    </row>
    <row r="42" spans="1:7" ht="22.8" x14ac:dyDescent="0.25">
      <c r="A42" s="3" t="s">
        <v>61</v>
      </c>
      <c r="B42" s="3" t="s">
        <v>62</v>
      </c>
      <c r="C42" s="4" t="s">
        <v>12</v>
      </c>
      <c r="D42" s="5">
        <v>1</v>
      </c>
      <c r="E42" s="12">
        <v>5273.51</v>
      </c>
      <c r="F42" s="17">
        <v>5273.51</v>
      </c>
      <c r="G42" s="8">
        <v>0.49</v>
      </c>
    </row>
    <row r="43" spans="1:7" ht="34.200000000000003" x14ac:dyDescent="0.25">
      <c r="A43" s="3" t="s">
        <v>63</v>
      </c>
      <c r="B43" s="3" t="s">
        <v>64</v>
      </c>
      <c r="C43" s="4" t="s">
        <v>12</v>
      </c>
      <c r="D43" s="11">
        <v>60</v>
      </c>
      <c r="E43" s="10">
        <v>86.2</v>
      </c>
      <c r="F43" s="17">
        <v>5172</v>
      </c>
      <c r="G43" s="8">
        <v>0.48</v>
      </c>
    </row>
    <row r="44" spans="1:7" x14ac:dyDescent="0.25">
      <c r="A44" s="2">
        <v>5050</v>
      </c>
      <c r="B44" s="3" t="s">
        <v>65</v>
      </c>
      <c r="C44" s="4" t="s">
        <v>12</v>
      </c>
      <c r="D44" s="11">
        <v>49.345999999999997</v>
      </c>
      <c r="E44" s="10">
        <v>95.37</v>
      </c>
      <c r="F44" s="17">
        <v>4706.12</v>
      </c>
      <c r="G44" s="8">
        <v>0.44</v>
      </c>
    </row>
    <row r="45" spans="1:7" ht="22.8" x14ac:dyDescent="0.25">
      <c r="A45" s="2">
        <v>2758</v>
      </c>
      <c r="B45" s="3" t="s">
        <v>66</v>
      </c>
      <c r="C45" s="4" t="s">
        <v>21</v>
      </c>
      <c r="D45" s="15">
        <v>675.75</v>
      </c>
      <c r="E45" s="14">
        <v>6.93</v>
      </c>
      <c r="F45" s="17">
        <v>4682.9399999999996</v>
      </c>
      <c r="G45" s="8">
        <v>0.43</v>
      </c>
    </row>
    <row r="46" spans="1:7" x14ac:dyDescent="0.25">
      <c r="A46" s="3" t="s">
        <v>67</v>
      </c>
      <c r="B46" s="3" t="s">
        <v>68</v>
      </c>
      <c r="C46" s="4" t="s">
        <v>12</v>
      </c>
      <c r="D46" s="15">
        <v>768.62708989999999</v>
      </c>
      <c r="E46" s="14">
        <v>5.84</v>
      </c>
      <c r="F46" s="17">
        <v>4488.78</v>
      </c>
      <c r="G46" s="8">
        <v>0.42</v>
      </c>
    </row>
    <row r="47" spans="1:7" x14ac:dyDescent="0.25">
      <c r="A47" s="2">
        <v>2421</v>
      </c>
      <c r="B47" s="3" t="s">
        <v>69</v>
      </c>
      <c r="C47" s="4" t="s">
        <v>19</v>
      </c>
      <c r="D47" s="15">
        <v>413.30873860000003</v>
      </c>
      <c r="E47" s="10">
        <v>10.72</v>
      </c>
      <c r="F47" s="17">
        <v>4430.66</v>
      </c>
      <c r="G47" s="8">
        <v>0.41</v>
      </c>
    </row>
    <row r="48" spans="1:7" x14ac:dyDescent="0.25">
      <c r="A48" s="2">
        <v>11</v>
      </c>
      <c r="B48" s="3" t="s">
        <v>70</v>
      </c>
      <c r="C48" s="4" t="s">
        <v>10</v>
      </c>
      <c r="D48" s="15">
        <v>184.91117439999999</v>
      </c>
      <c r="E48" s="10">
        <v>23.41</v>
      </c>
      <c r="F48" s="17">
        <v>4328.7700000000004</v>
      </c>
      <c r="G48" s="8">
        <v>0.4</v>
      </c>
    </row>
    <row r="49" spans="1:7" x14ac:dyDescent="0.25">
      <c r="A49" s="2">
        <v>2217</v>
      </c>
      <c r="B49" s="3" t="s">
        <v>71</v>
      </c>
      <c r="C49" s="4" t="s">
        <v>19</v>
      </c>
      <c r="D49" s="15">
        <v>547.43649559999994</v>
      </c>
      <c r="E49" s="14">
        <v>7.5</v>
      </c>
      <c r="F49" s="17">
        <v>4105.7700000000004</v>
      </c>
      <c r="G49" s="8">
        <v>0.38</v>
      </c>
    </row>
    <row r="50" spans="1:7" ht="22.8" x14ac:dyDescent="0.25">
      <c r="A50" s="2">
        <v>1694</v>
      </c>
      <c r="B50" s="3" t="s">
        <v>72</v>
      </c>
      <c r="C50" s="4" t="s">
        <v>21</v>
      </c>
      <c r="D50" s="15">
        <v>132.28493599999999</v>
      </c>
      <c r="E50" s="10">
        <v>29.1</v>
      </c>
      <c r="F50" s="17">
        <v>3849.49</v>
      </c>
      <c r="G50" s="8">
        <v>0.36</v>
      </c>
    </row>
    <row r="51" spans="1:7" ht="45.6" x14ac:dyDescent="0.25">
      <c r="A51" s="3" t="s">
        <v>73</v>
      </c>
      <c r="B51" s="3" t="s">
        <v>74</v>
      </c>
      <c r="C51" s="4" t="s">
        <v>12</v>
      </c>
      <c r="D51" s="5">
        <v>7.5039999999999996</v>
      </c>
      <c r="E51" s="16">
        <v>495.17</v>
      </c>
      <c r="F51" s="17">
        <v>3715.75</v>
      </c>
      <c r="G51" s="8">
        <v>0.34</v>
      </c>
    </row>
    <row r="52" spans="1:7" x14ac:dyDescent="0.25">
      <c r="A52" s="2">
        <v>2755</v>
      </c>
      <c r="B52" s="3" t="s">
        <v>75</v>
      </c>
      <c r="C52" s="4" t="s">
        <v>32</v>
      </c>
      <c r="D52" s="15">
        <v>312.74</v>
      </c>
      <c r="E52" s="10">
        <v>11.73</v>
      </c>
      <c r="F52" s="17">
        <v>3668.44</v>
      </c>
      <c r="G52" s="8">
        <v>0.34</v>
      </c>
    </row>
    <row r="53" spans="1:7" x14ac:dyDescent="0.25">
      <c r="A53" s="2">
        <v>1221</v>
      </c>
      <c r="B53" s="3" t="s">
        <v>76</v>
      </c>
      <c r="C53" s="4" t="s">
        <v>19</v>
      </c>
      <c r="D53" s="9">
        <v>4052.6982495000002</v>
      </c>
      <c r="E53" s="14">
        <v>0.9</v>
      </c>
      <c r="F53" s="17">
        <v>3647.42</v>
      </c>
      <c r="G53" s="8">
        <v>0.34</v>
      </c>
    </row>
    <row r="54" spans="1:7" x14ac:dyDescent="0.25">
      <c r="A54" s="2">
        <v>32</v>
      </c>
      <c r="B54" s="3" t="s">
        <v>77</v>
      </c>
      <c r="C54" s="4" t="s">
        <v>10</v>
      </c>
      <c r="D54" s="15">
        <v>188.68464359999999</v>
      </c>
      <c r="E54" s="10">
        <v>18.36</v>
      </c>
      <c r="F54" s="17">
        <v>3464.25</v>
      </c>
      <c r="G54" s="8">
        <v>0.32</v>
      </c>
    </row>
    <row r="55" spans="1:7" x14ac:dyDescent="0.25">
      <c r="A55" s="3" t="s">
        <v>78</v>
      </c>
      <c r="B55" s="3" t="s">
        <v>79</v>
      </c>
      <c r="C55" s="4" t="s">
        <v>37</v>
      </c>
      <c r="D55" s="11">
        <v>77.77</v>
      </c>
      <c r="E55" s="10">
        <v>43.82</v>
      </c>
      <c r="F55" s="17">
        <v>3407.88</v>
      </c>
      <c r="G55" s="8">
        <v>0.32</v>
      </c>
    </row>
    <row r="56" spans="1:7" x14ac:dyDescent="0.25">
      <c r="A56" s="2">
        <v>2024</v>
      </c>
      <c r="B56" s="3" t="s">
        <v>80</v>
      </c>
      <c r="C56" s="4" t="s">
        <v>21</v>
      </c>
      <c r="D56" s="15">
        <v>148.22017600000001</v>
      </c>
      <c r="E56" s="10">
        <v>21.83</v>
      </c>
      <c r="F56" s="17">
        <v>3235.64</v>
      </c>
      <c r="G56" s="8">
        <v>0.3</v>
      </c>
    </row>
    <row r="57" spans="1:7" x14ac:dyDescent="0.25">
      <c r="A57" s="3" t="s">
        <v>81</v>
      </c>
      <c r="B57" s="3" t="s">
        <v>82</v>
      </c>
      <c r="C57" s="4" t="s">
        <v>25</v>
      </c>
      <c r="D57" s="5">
        <v>8</v>
      </c>
      <c r="E57" s="16">
        <v>377.13</v>
      </c>
      <c r="F57" s="17">
        <v>3017.04</v>
      </c>
      <c r="G57" s="8">
        <v>0.28000000000000003</v>
      </c>
    </row>
    <row r="58" spans="1:7" x14ac:dyDescent="0.25">
      <c r="A58" s="2">
        <v>5051</v>
      </c>
      <c r="B58" s="3" t="s">
        <v>65</v>
      </c>
      <c r="C58" s="4" t="s">
        <v>12</v>
      </c>
      <c r="D58" s="11">
        <v>39.215000000000003</v>
      </c>
      <c r="E58" s="10">
        <v>76.16</v>
      </c>
      <c r="F58" s="17">
        <v>2986.61</v>
      </c>
      <c r="G58" s="8">
        <v>0.28000000000000003</v>
      </c>
    </row>
    <row r="59" spans="1:7" x14ac:dyDescent="0.25">
      <c r="A59" s="2">
        <v>2910</v>
      </c>
      <c r="B59" s="3" t="s">
        <v>65</v>
      </c>
      <c r="C59" s="4" t="s">
        <v>12</v>
      </c>
      <c r="D59" s="11">
        <v>25.512</v>
      </c>
      <c r="E59" s="16">
        <v>115.45</v>
      </c>
      <c r="F59" s="17">
        <v>2945.36</v>
      </c>
      <c r="G59" s="8">
        <v>0.27</v>
      </c>
    </row>
    <row r="60" spans="1:7" x14ac:dyDescent="0.25">
      <c r="A60" s="2">
        <v>2759</v>
      </c>
      <c r="B60" s="3" t="s">
        <v>83</v>
      </c>
      <c r="C60" s="4" t="s">
        <v>32</v>
      </c>
      <c r="D60" s="15">
        <v>312.74</v>
      </c>
      <c r="E60" s="14">
        <v>9.3800000000000008</v>
      </c>
      <c r="F60" s="17">
        <v>2933.5</v>
      </c>
      <c r="G60" s="8">
        <v>0.27</v>
      </c>
    </row>
    <row r="61" spans="1:7" ht="22.8" x14ac:dyDescent="0.25">
      <c r="A61" s="3" t="s">
        <v>84</v>
      </c>
      <c r="B61" s="3" t="s">
        <v>85</v>
      </c>
      <c r="C61" s="4" t="s">
        <v>37</v>
      </c>
      <c r="D61" s="11">
        <v>15.9732</v>
      </c>
      <c r="E61" s="16">
        <v>179</v>
      </c>
      <c r="F61" s="17">
        <v>2859.2</v>
      </c>
      <c r="G61" s="8">
        <v>0.27</v>
      </c>
    </row>
    <row r="62" spans="1:7" ht="34.200000000000003" x14ac:dyDescent="0.25">
      <c r="A62" s="3" t="s">
        <v>86</v>
      </c>
      <c r="B62" s="3" t="s">
        <v>87</v>
      </c>
      <c r="C62" s="4" t="s">
        <v>12</v>
      </c>
      <c r="D62" s="11">
        <v>10</v>
      </c>
      <c r="E62" s="16">
        <v>276.8</v>
      </c>
      <c r="F62" s="17">
        <v>2768</v>
      </c>
      <c r="G62" s="8">
        <v>0.26</v>
      </c>
    </row>
    <row r="63" spans="1:7" x14ac:dyDescent="0.25">
      <c r="A63" s="3" t="s">
        <v>88</v>
      </c>
      <c r="B63" s="3" t="s">
        <v>89</v>
      </c>
      <c r="C63" s="4" t="s">
        <v>12</v>
      </c>
      <c r="D63" s="11">
        <v>14</v>
      </c>
      <c r="E63" s="16">
        <v>187.24</v>
      </c>
      <c r="F63" s="17">
        <v>2621.36</v>
      </c>
      <c r="G63" s="8">
        <v>0.24</v>
      </c>
    </row>
    <row r="64" spans="1:7" x14ac:dyDescent="0.25">
      <c r="A64" s="3" t="s">
        <v>90</v>
      </c>
      <c r="B64" s="3" t="s">
        <v>91</v>
      </c>
      <c r="C64" s="4" t="s">
        <v>12</v>
      </c>
      <c r="D64" s="11">
        <v>22.48</v>
      </c>
      <c r="E64" s="16">
        <v>113.63</v>
      </c>
      <c r="F64" s="17">
        <v>2554.4</v>
      </c>
      <c r="G64" s="8">
        <v>0.24</v>
      </c>
    </row>
    <row r="65" spans="1:7" ht="34.200000000000003" x14ac:dyDescent="0.25">
      <c r="A65" s="3" t="s">
        <v>92</v>
      </c>
      <c r="B65" s="3" t="s">
        <v>93</v>
      </c>
      <c r="C65" s="4" t="s">
        <v>21</v>
      </c>
      <c r="D65" s="15">
        <v>103.5</v>
      </c>
      <c r="E65" s="10">
        <v>24.44</v>
      </c>
      <c r="F65" s="17">
        <v>2529.54</v>
      </c>
      <c r="G65" s="8">
        <v>0.23</v>
      </c>
    </row>
    <row r="66" spans="1:7" x14ac:dyDescent="0.25">
      <c r="A66" s="2">
        <v>1964</v>
      </c>
      <c r="B66" s="3" t="s">
        <v>94</v>
      </c>
      <c r="C66" s="4" t="s">
        <v>37</v>
      </c>
      <c r="D66" s="15">
        <v>696.31420700000001</v>
      </c>
      <c r="E66" s="14">
        <v>3.63</v>
      </c>
      <c r="F66" s="17">
        <v>2527.62</v>
      </c>
      <c r="G66" s="8">
        <v>0.23</v>
      </c>
    </row>
    <row r="67" spans="1:7" x14ac:dyDescent="0.25">
      <c r="A67" s="2">
        <v>2438</v>
      </c>
      <c r="B67" s="3" t="s">
        <v>95</v>
      </c>
      <c r="C67" s="4" t="s">
        <v>19</v>
      </c>
      <c r="D67" s="15">
        <v>348.619257</v>
      </c>
      <c r="E67" s="14">
        <v>6.95</v>
      </c>
      <c r="F67" s="17">
        <v>2422.9</v>
      </c>
      <c r="G67" s="8">
        <v>0.22</v>
      </c>
    </row>
    <row r="68" spans="1:7" ht="22.8" x14ac:dyDescent="0.25">
      <c r="A68" s="2">
        <v>4081</v>
      </c>
      <c r="B68" s="3" t="s">
        <v>96</v>
      </c>
      <c r="C68" s="4" t="s">
        <v>12</v>
      </c>
      <c r="D68" s="5">
        <v>9</v>
      </c>
      <c r="E68" s="16">
        <v>250</v>
      </c>
      <c r="F68" s="17">
        <v>2250</v>
      </c>
      <c r="G68" s="8">
        <v>0.21</v>
      </c>
    </row>
    <row r="69" spans="1:7" x14ac:dyDescent="0.25">
      <c r="A69" s="2">
        <v>1890</v>
      </c>
      <c r="B69" s="3" t="s">
        <v>97</v>
      </c>
      <c r="C69" s="4" t="s">
        <v>21</v>
      </c>
      <c r="D69" s="5">
        <v>7.5</v>
      </c>
      <c r="E69" s="16">
        <v>300</v>
      </c>
      <c r="F69" s="17">
        <v>2250</v>
      </c>
      <c r="G69" s="8">
        <v>0.21</v>
      </c>
    </row>
    <row r="70" spans="1:7" x14ac:dyDescent="0.25">
      <c r="A70" s="2">
        <v>2497</v>
      </c>
      <c r="B70" s="3" t="s">
        <v>98</v>
      </c>
      <c r="C70" s="4" t="s">
        <v>32</v>
      </c>
      <c r="D70" s="11">
        <v>14.045863799999999</v>
      </c>
      <c r="E70" s="16">
        <v>152.44</v>
      </c>
      <c r="F70" s="17">
        <v>2141.15</v>
      </c>
      <c r="G70" s="8">
        <v>0.2</v>
      </c>
    </row>
    <row r="71" spans="1:7" x14ac:dyDescent="0.25">
      <c r="A71" s="2">
        <v>1317</v>
      </c>
      <c r="B71" s="3" t="s">
        <v>99</v>
      </c>
      <c r="C71" s="4" t="s">
        <v>100</v>
      </c>
      <c r="D71" s="9">
        <v>2226.73</v>
      </c>
      <c r="E71" s="14">
        <v>0.92</v>
      </c>
      <c r="F71" s="17">
        <v>2048.59</v>
      </c>
      <c r="G71" s="8">
        <v>0.19</v>
      </c>
    </row>
    <row r="72" spans="1:7" ht="22.8" x14ac:dyDescent="0.25">
      <c r="A72" s="2">
        <v>1538</v>
      </c>
      <c r="B72" s="3" t="s">
        <v>101</v>
      </c>
      <c r="C72" s="4" t="s">
        <v>19</v>
      </c>
      <c r="D72" s="15">
        <v>554.18880000000001</v>
      </c>
      <c r="E72" s="14">
        <v>3.69</v>
      </c>
      <c r="F72" s="17">
        <v>2044.95</v>
      </c>
      <c r="G72" s="8">
        <v>0.19</v>
      </c>
    </row>
    <row r="73" spans="1:7" x14ac:dyDescent="0.25">
      <c r="A73" s="3" t="s">
        <v>102</v>
      </c>
      <c r="B73" s="3" t="s">
        <v>103</v>
      </c>
      <c r="C73" s="4" t="s">
        <v>12</v>
      </c>
      <c r="D73" s="11">
        <v>70</v>
      </c>
      <c r="E73" s="10">
        <v>28.89</v>
      </c>
      <c r="F73" s="17">
        <v>2022.3</v>
      </c>
      <c r="G73" s="8">
        <v>0.19</v>
      </c>
    </row>
    <row r="74" spans="1:7" x14ac:dyDescent="0.25">
      <c r="A74" s="2">
        <v>102</v>
      </c>
      <c r="B74" s="3" t="s">
        <v>104</v>
      </c>
      <c r="C74" s="4" t="s">
        <v>19</v>
      </c>
      <c r="D74" s="15">
        <v>131.84451079999999</v>
      </c>
      <c r="E74" s="10">
        <v>14.4</v>
      </c>
      <c r="F74" s="17">
        <v>1898.56</v>
      </c>
      <c r="G74" s="8">
        <v>0.18</v>
      </c>
    </row>
    <row r="75" spans="1:7" x14ac:dyDescent="0.25">
      <c r="A75" s="2">
        <v>2822</v>
      </c>
      <c r="B75" s="3" t="s">
        <v>105</v>
      </c>
      <c r="C75" s="4" t="s">
        <v>12</v>
      </c>
      <c r="D75" s="5">
        <v>1</v>
      </c>
      <c r="E75" s="12">
        <v>1787.88</v>
      </c>
      <c r="F75" s="17">
        <v>1787.88</v>
      </c>
      <c r="G75" s="8">
        <v>0.17</v>
      </c>
    </row>
    <row r="76" spans="1:7" x14ac:dyDescent="0.25">
      <c r="A76" s="3" t="s">
        <v>106</v>
      </c>
      <c r="B76" s="3" t="s">
        <v>107</v>
      </c>
      <c r="C76" s="4" t="s">
        <v>37</v>
      </c>
      <c r="D76" s="15">
        <v>115.622466</v>
      </c>
      <c r="E76" s="10">
        <v>15.14</v>
      </c>
      <c r="F76" s="17">
        <v>1750.52</v>
      </c>
      <c r="G76" s="8">
        <v>0.16</v>
      </c>
    </row>
    <row r="77" spans="1:7" ht="22.8" x14ac:dyDescent="0.25">
      <c r="A77" s="2">
        <v>1540</v>
      </c>
      <c r="B77" s="3" t="s">
        <v>108</v>
      </c>
      <c r="C77" s="4" t="s">
        <v>109</v>
      </c>
      <c r="D77" s="15">
        <v>120.346</v>
      </c>
      <c r="E77" s="10">
        <v>14.39</v>
      </c>
      <c r="F77" s="17">
        <v>1731.77</v>
      </c>
      <c r="G77" s="8">
        <v>0.16</v>
      </c>
    </row>
    <row r="78" spans="1:7" x14ac:dyDescent="0.25">
      <c r="A78" s="2">
        <v>1704</v>
      </c>
      <c r="B78" s="3" t="s">
        <v>110</v>
      </c>
      <c r="C78" s="4" t="s">
        <v>32</v>
      </c>
      <c r="D78" s="5">
        <v>0.46010200000000001</v>
      </c>
      <c r="E78" s="12">
        <v>3712.5</v>
      </c>
      <c r="F78" s="17">
        <v>1708.12</v>
      </c>
      <c r="G78" s="8">
        <v>0.16</v>
      </c>
    </row>
    <row r="79" spans="1:7" x14ac:dyDescent="0.25">
      <c r="A79" s="2">
        <v>1967</v>
      </c>
      <c r="B79" s="3" t="s">
        <v>111</v>
      </c>
      <c r="C79" s="4" t="s">
        <v>37</v>
      </c>
      <c r="D79" s="15">
        <v>232.733058</v>
      </c>
      <c r="E79" s="14">
        <v>7.21</v>
      </c>
      <c r="F79" s="17">
        <v>1678</v>
      </c>
      <c r="G79" s="8">
        <v>0.16</v>
      </c>
    </row>
    <row r="80" spans="1:7" ht="22.8" x14ac:dyDescent="0.25">
      <c r="A80" s="3" t="s">
        <v>112</v>
      </c>
      <c r="B80" s="3" t="s">
        <v>113</v>
      </c>
      <c r="C80" s="4" t="s">
        <v>37</v>
      </c>
      <c r="D80" s="11">
        <v>52.313709000000003</v>
      </c>
      <c r="E80" s="10">
        <v>29.83</v>
      </c>
      <c r="F80" s="17">
        <v>1560.51</v>
      </c>
      <c r="G80" s="8">
        <v>0.14000000000000001</v>
      </c>
    </row>
    <row r="81" spans="1:7" x14ac:dyDescent="0.25">
      <c r="A81" s="2">
        <v>2840</v>
      </c>
      <c r="B81" s="3" t="s">
        <v>114</v>
      </c>
      <c r="C81" s="4" t="s">
        <v>109</v>
      </c>
      <c r="D81" s="15">
        <v>126.78897600000001</v>
      </c>
      <c r="E81" s="10">
        <v>12.19</v>
      </c>
      <c r="F81" s="17">
        <v>1545.55</v>
      </c>
      <c r="G81" s="8">
        <v>0.14000000000000001</v>
      </c>
    </row>
    <row r="82" spans="1:7" x14ac:dyDescent="0.25">
      <c r="A82" s="2">
        <v>2033</v>
      </c>
      <c r="B82" s="3" t="s">
        <v>115</v>
      </c>
      <c r="C82" s="4" t="s">
        <v>12</v>
      </c>
      <c r="D82" s="9">
        <v>3013.1333199999999</v>
      </c>
      <c r="E82" s="14">
        <v>0.5</v>
      </c>
      <c r="F82" s="17">
        <v>1506.56</v>
      </c>
      <c r="G82" s="8">
        <v>0.14000000000000001</v>
      </c>
    </row>
    <row r="83" spans="1:7" x14ac:dyDescent="0.25">
      <c r="A83" s="2">
        <v>2470</v>
      </c>
      <c r="B83" s="3" t="s">
        <v>116</v>
      </c>
      <c r="C83" s="4" t="s">
        <v>19</v>
      </c>
      <c r="D83" s="15">
        <v>201.97850399999999</v>
      </c>
      <c r="E83" s="14">
        <v>7.19</v>
      </c>
      <c r="F83" s="17">
        <v>1452.22</v>
      </c>
      <c r="G83" s="8">
        <v>0.13</v>
      </c>
    </row>
    <row r="84" spans="1:7" x14ac:dyDescent="0.25">
      <c r="A84" s="3" t="s">
        <v>117</v>
      </c>
      <c r="B84" s="3" t="s">
        <v>118</v>
      </c>
      <c r="C84" s="4" t="s">
        <v>12</v>
      </c>
      <c r="D84" s="15">
        <v>534.69812899999999</v>
      </c>
      <c r="E84" s="14">
        <v>2.66</v>
      </c>
      <c r="F84" s="17">
        <v>1422.29</v>
      </c>
      <c r="G84" s="8">
        <v>0.13</v>
      </c>
    </row>
    <row r="85" spans="1:7" x14ac:dyDescent="0.25">
      <c r="A85" s="2">
        <v>1968</v>
      </c>
      <c r="B85" s="3" t="s">
        <v>119</v>
      </c>
      <c r="C85" s="4" t="s">
        <v>37</v>
      </c>
      <c r="D85" s="15">
        <v>224.9654457</v>
      </c>
      <c r="E85" s="14">
        <v>6.29</v>
      </c>
      <c r="F85" s="17">
        <v>1415.03</v>
      </c>
      <c r="G85" s="8">
        <v>0.13</v>
      </c>
    </row>
    <row r="86" spans="1:7" x14ac:dyDescent="0.25">
      <c r="A86" s="2">
        <v>2423</v>
      </c>
      <c r="B86" s="3" t="s">
        <v>120</v>
      </c>
      <c r="C86" s="4" t="s">
        <v>19</v>
      </c>
      <c r="D86" s="15">
        <v>191.544096</v>
      </c>
      <c r="E86" s="14">
        <v>7.02</v>
      </c>
      <c r="F86" s="17">
        <v>1344.63</v>
      </c>
      <c r="G86" s="8">
        <v>0.12</v>
      </c>
    </row>
    <row r="87" spans="1:7" ht="22.8" x14ac:dyDescent="0.25">
      <c r="A87" s="3" t="s">
        <v>121</v>
      </c>
      <c r="B87" s="3" t="s">
        <v>122</v>
      </c>
      <c r="C87" s="4" t="s">
        <v>37</v>
      </c>
      <c r="D87" s="11">
        <v>21.130472999999999</v>
      </c>
      <c r="E87" s="10">
        <v>63.01</v>
      </c>
      <c r="F87" s="17">
        <v>1331.43</v>
      </c>
      <c r="G87" s="8">
        <v>0.12</v>
      </c>
    </row>
    <row r="88" spans="1:7" x14ac:dyDescent="0.25">
      <c r="A88" s="3" t="s">
        <v>123</v>
      </c>
      <c r="B88" s="3" t="s">
        <v>124</v>
      </c>
      <c r="C88" s="4" t="s">
        <v>12</v>
      </c>
      <c r="D88" s="15">
        <v>334.17750799999999</v>
      </c>
      <c r="E88" s="14">
        <v>3.77</v>
      </c>
      <c r="F88" s="17">
        <v>1259.8399999999999</v>
      </c>
      <c r="G88" s="8">
        <v>0.12</v>
      </c>
    </row>
    <row r="89" spans="1:7" x14ac:dyDescent="0.25">
      <c r="A89" s="2">
        <v>1863</v>
      </c>
      <c r="B89" s="3" t="s">
        <v>125</v>
      </c>
      <c r="C89" s="4" t="s">
        <v>19</v>
      </c>
      <c r="D89" s="11">
        <v>59.118073899999999</v>
      </c>
      <c r="E89" s="10">
        <v>21.16</v>
      </c>
      <c r="F89" s="17">
        <v>1250.93</v>
      </c>
      <c r="G89" s="8">
        <v>0.12</v>
      </c>
    </row>
    <row r="90" spans="1:7" x14ac:dyDescent="0.25">
      <c r="A90" s="2">
        <v>2387</v>
      </c>
      <c r="B90" s="3" t="s">
        <v>126</v>
      </c>
      <c r="C90" s="4" t="s">
        <v>32</v>
      </c>
      <c r="D90" s="5">
        <v>7.0861403000000003</v>
      </c>
      <c r="E90" s="16">
        <v>174.44</v>
      </c>
      <c r="F90" s="17">
        <v>1236.0999999999999</v>
      </c>
      <c r="G90" s="8">
        <v>0.11</v>
      </c>
    </row>
    <row r="91" spans="1:7" x14ac:dyDescent="0.25">
      <c r="A91" s="2">
        <v>1318</v>
      </c>
      <c r="B91" s="3" t="s">
        <v>127</v>
      </c>
      <c r="C91" s="4" t="s">
        <v>8</v>
      </c>
      <c r="D91" s="5">
        <v>8</v>
      </c>
      <c r="E91" s="16">
        <v>149.99</v>
      </c>
      <c r="F91" s="17">
        <v>1199.92</v>
      </c>
      <c r="G91" s="8">
        <v>0.11</v>
      </c>
    </row>
    <row r="92" spans="1:7" ht="34.200000000000003" x14ac:dyDescent="0.25">
      <c r="A92" s="3" t="s">
        <v>128</v>
      </c>
      <c r="B92" s="3" t="s">
        <v>129</v>
      </c>
      <c r="C92" s="4" t="s">
        <v>37</v>
      </c>
      <c r="D92" s="11">
        <v>19.199200000000001</v>
      </c>
      <c r="E92" s="10">
        <v>62</v>
      </c>
      <c r="F92" s="17">
        <v>1190.3499999999999</v>
      </c>
      <c r="G92" s="8">
        <v>0.11</v>
      </c>
    </row>
    <row r="93" spans="1:7" ht="22.8" x14ac:dyDescent="0.25">
      <c r="A93" s="3" t="s">
        <v>130</v>
      </c>
      <c r="B93" s="3" t="s">
        <v>131</v>
      </c>
      <c r="C93" s="4" t="s">
        <v>12</v>
      </c>
      <c r="D93" s="5">
        <v>2</v>
      </c>
      <c r="E93" s="16">
        <v>590.69000000000005</v>
      </c>
      <c r="F93" s="17">
        <v>1181.3800000000001</v>
      </c>
      <c r="G93" s="8">
        <v>0.11</v>
      </c>
    </row>
    <row r="94" spans="1:7" x14ac:dyDescent="0.25">
      <c r="A94" s="2">
        <v>19</v>
      </c>
      <c r="B94" s="3" t="s">
        <v>132</v>
      </c>
      <c r="C94" s="4" t="s">
        <v>10</v>
      </c>
      <c r="D94" s="11">
        <v>76.270067900000001</v>
      </c>
      <c r="E94" s="10">
        <v>15.32</v>
      </c>
      <c r="F94" s="17">
        <v>1168.45</v>
      </c>
      <c r="G94" s="8">
        <v>0.11</v>
      </c>
    </row>
    <row r="95" spans="1:7" x14ac:dyDescent="0.25">
      <c r="A95" s="2">
        <v>2448</v>
      </c>
      <c r="B95" s="3" t="s">
        <v>133</v>
      </c>
      <c r="C95" s="4" t="s">
        <v>19</v>
      </c>
      <c r="D95" s="15">
        <v>139.97845699999999</v>
      </c>
      <c r="E95" s="14">
        <v>8.11</v>
      </c>
      <c r="F95" s="17">
        <v>1135.22</v>
      </c>
      <c r="G95" s="8">
        <v>0.11</v>
      </c>
    </row>
    <row r="96" spans="1:7" ht="22.8" x14ac:dyDescent="0.25">
      <c r="A96" s="2">
        <v>1696</v>
      </c>
      <c r="B96" s="3" t="s">
        <v>134</v>
      </c>
      <c r="C96" s="4" t="s">
        <v>21</v>
      </c>
      <c r="D96" s="11">
        <v>35.6122613</v>
      </c>
      <c r="E96" s="10">
        <v>31.81</v>
      </c>
      <c r="F96" s="17">
        <v>1132.82</v>
      </c>
      <c r="G96" s="8">
        <v>0.11</v>
      </c>
    </row>
    <row r="97" spans="1:7" x14ac:dyDescent="0.25">
      <c r="A97" s="3" t="s">
        <v>135</v>
      </c>
      <c r="B97" s="3" t="s">
        <v>136</v>
      </c>
      <c r="C97" s="4" t="s">
        <v>37</v>
      </c>
      <c r="D97" s="11">
        <v>18</v>
      </c>
      <c r="E97" s="10">
        <v>62.7</v>
      </c>
      <c r="F97" s="17">
        <v>1128.5999999999999</v>
      </c>
      <c r="G97" s="8">
        <v>0.1</v>
      </c>
    </row>
    <row r="98" spans="1:7" ht="45.6" x14ac:dyDescent="0.25">
      <c r="A98" s="3" t="s">
        <v>137</v>
      </c>
      <c r="B98" s="3" t="s">
        <v>138</v>
      </c>
      <c r="C98" s="4" t="s">
        <v>37</v>
      </c>
      <c r="D98" s="11">
        <v>30.449999900000002</v>
      </c>
      <c r="E98" s="10">
        <v>36.1</v>
      </c>
      <c r="F98" s="17">
        <v>1099.24</v>
      </c>
      <c r="G98" s="8">
        <v>0.1</v>
      </c>
    </row>
    <row r="99" spans="1:7" x14ac:dyDescent="0.25">
      <c r="A99" s="2">
        <v>1263</v>
      </c>
      <c r="B99" s="3" t="s">
        <v>139</v>
      </c>
      <c r="C99" s="4" t="s">
        <v>109</v>
      </c>
      <c r="D99" s="11">
        <v>78.349220000000003</v>
      </c>
      <c r="E99" s="10">
        <v>13.43</v>
      </c>
      <c r="F99" s="17">
        <v>1052.23</v>
      </c>
      <c r="G99" s="8">
        <v>0.1</v>
      </c>
    </row>
    <row r="100" spans="1:7" x14ac:dyDescent="0.25">
      <c r="A100" s="3" t="s">
        <v>140</v>
      </c>
      <c r="B100" s="3" t="s">
        <v>141</v>
      </c>
      <c r="C100" s="4" t="s">
        <v>37</v>
      </c>
      <c r="D100" s="11">
        <v>36.36</v>
      </c>
      <c r="E100" s="10">
        <v>27.48</v>
      </c>
      <c r="F100" s="18">
        <v>999.17</v>
      </c>
      <c r="G100" s="8">
        <v>0.09</v>
      </c>
    </row>
    <row r="101" spans="1:7" ht="22.8" x14ac:dyDescent="0.25">
      <c r="A101" s="2">
        <v>2856</v>
      </c>
      <c r="B101" s="3" t="s">
        <v>142</v>
      </c>
      <c r="C101" s="4" t="s">
        <v>143</v>
      </c>
      <c r="D101" s="15">
        <v>109.65016199999999</v>
      </c>
      <c r="E101" s="14">
        <v>8.81</v>
      </c>
      <c r="F101" s="18">
        <v>966.01</v>
      </c>
      <c r="G101" s="8">
        <v>0.09</v>
      </c>
    </row>
    <row r="102" spans="1:7" x14ac:dyDescent="0.25">
      <c r="A102" s="2">
        <v>4082</v>
      </c>
      <c r="B102" s="3" t="s">
        <v>144</v>
      </c>
      <c r="C102" s="4" t="s">
        <v>12</v>
      </c>
      <c r="D102" s="11">
        <v>36</v>
      </c>
      <c r="E102" s="10">
        <v>26.41</v>
      </c>
      <c r="F102" s="18">
        <v>950.76</v>
      </c>
      <c r="G102" s="8">
        <v>0.09</v>
      </c>
    </row>
    <row r="103" spans="1:7" x14ac:dyDescent="0.25">
      <c r="A103" s="3" t="s">
        <v>145</v>
      </c>
      <c r="B103" s="3" t="s">
        <v>146</v>
      </c>
      <c r="C103" s="4" t="s">
        <v>12</v>
      </c>
      <c r="D103" s="11">
        <v>10</v>
      </c>
      <c r="E103" s="10">
        <v>92.42</v>
      </c>
      <c r="F103" s="18">
        <v>924.2</v>
      </c>
      <c r="G103" s="8">
        <v>0.09</v>
      </c>
    </row>
    <row r="104" spans="1:7" ht="22.8" x14ac:dyDescent="0.25">
      <c r="A104" s="2">
        <v>3894</v>
      </c>
      <c r="B104" s="3" t="s">
        <v>147</v>
      </c>
      <c r="C104" s="4" t="s">
        <v>12</v>
      </c>
      <c r="D104" s="5">
        <v>6</v>
      </c>
      <c r="E104" s="16">
        <v>151.6</v>
      </c>
      <c r="F104" s="18">
        <v>909.6</v>
      </c>
      <c r="G104" s="8">
        <v>0.08</v>
      </c>
    </row>
    <row r="105" spans="1:7" x14ac:dyDescent="0.25">
      <c r="A105" s="2">
        <v>2757</v>
      </c>
      <c r="B105" s="3" t="s">
        <v>148</v>
      </c>
      <c r="C105" s="4" t="s">
        <v>12</v>
      </c>
      <c r="D105" s="11">
        <v>60</v>
      </c>
      <c r="E105" s="10">
        <v>15</v>
      </c>
      <c r="F105" s="18">
        <v>900</v>
      </c>
      <c r="G105" s="8">
        <v>0.08</v>
      </c>
    </row>
    <row r="106" spans="1:7" x14ac:dyDescent="0.25">
      <c r="A106" s="2">
        <v>3738</v>
      </c>
      <c r="B106" s="3" t="s">
        <v>149</v>
      </c>
      <c r="C106" s="4" t="s">
        <v>12</v>
      </c>
      <c r="D106" s="5">
        <v>2</v>
      </c>
      <c r="E106" s="16">
        <v>438.62</v>
      </c>
      <c r="F106" s="18">
        <v>877.24</v>
      </c>
      <c r="G106" s="8">
        <v>0.08</v>
      </c>
    </row>
    <row r="107" spans="1:7" x14ac:dyDescent="0.25">
      <c r="A107" s="2">
        <v>2380</v>
      </c>
      <c r="B107" s="3" t="s">
        <v>150</v>
      </c>
      <c r="C107" s="4" t="s">
        <v>37</v>
      </c>
      <c r="D107" s="15">
        <v>208.72219190000001</v>
      </c>
      <c r="E107" s="14">
        <v>4.1900000000000004</v>
      </c>
      <c r="F107" s="18">
        <v>874.54</v>
      </c>
      <c r="G107" s="8">
        <v>0.08</v>
      </c>
    </row>
    <row r="108" spans="1:7" x14ac:dyDescent="0.25">
      <c r="A108" s="2">
        <v>5053</v>
      </c>
      <c r="B108" s="3" t="s">
        <v>65</v>
      </c>
      <c r="C108" s="4" t="s">
        <v>12</v>
      </c>
      <c r="D108" s="11">
        <v>39.75</v>
      </c>
      <c r="E108" s="10">
        <v>21.71</v>
      </c>
      <c r="F108" s="18">
        <v>862.97</v>
      </c>
      <c r="G108" s="8">
        <v>0.08</v>
      </c>
    </row>
    <row r="109" spans="1:7" x14ac:dyDescent="0.25">
      <c r="A109" s="2">
        <v>1218</v>
      </c>
      <c r="B109" s="3" t="s">
        <v>151</v>
      </c>
      <c r="C109" s="4" t="s">
        <v>37</v>
      </c>
      <c r="D109" s="11">
        <v>54.889062000000003</v>
      </c>
      <c r="E109" s="10">
        <v>15.59</v>
      </c>
      <c r="F109" s="18">
        <v>855.72</v>
      </c>
      <c r="G109" s="8">
        <v>0.08</v>
      </c>
    </row>
    <row r="110" spans="1:7" x14ac:dyDescent="0.25">
      <c r="A110" s="2">
        <v>2048</v>
      </c>
      <c r="B110" s="3" t="s">
        <v>152</v>
      </c>
      <c r="C110" s="4" t="s">
        <v>19</v>
      </c>
      <c r="D110" s="15">
        <v>167.0467998</v>
      </c>
      <c r="E110" s="14">
        <v>5.0599999999999996</v>
      </c>
      <c r="F110" s="18">
        <v>845.25</v>
      </c>
      <c r="G110" s="8">
        <v>0.08</v>
      </c>
    </row>
    <row r="111" spans="1:7" x14ac:dyDescent="0.25">
      <c r="A111" s="2">
        <v>2417</v>
      </c>
      <c r="B111" s="3" t="s">
        <v>153</v>
      </c>
      <c r="C111" s="4" t="s">
        <v>19</v>
      </c>
      <c r="D111" s="11">
        <v>21.1467642</v>
      </c>
      <c r="E111" s="10">
        <v>36.06</v>
      </c>
      <c r="F111" s="18">
        <v>762.55</v>
      </c>
      <c r="G111" s="8">
        <v>7.0000000000000007E-2</v>
      </c>
    </row>
    <row r="112" spans="1:7" x14ac:dyDescent="0.25">
      <c r="A112" s="2">
        <v>1227</v>
      </c>
      <c r="B112" s="3" t="s">
        <v>154</v>
      </c>
      <c r="C112" s="4" t="s">
        <v>109</v>
      </c>
      <c r="D112" s="11">
        <v>43.7928</v>
      </c>
      <c r="E112" s="10">
        <v>16.66</v>
      </c>
      <c r="F112" s="18">
        <v>729.58</v>
      </c>
      <c r="G112" s="8">
        <v>7.0000000000000007E-2</v>
      </c>
    </row>
    <row r="113" spans="1:7" ht="22.8" x14ac:dyDescent="0.25">
      <c r="A113" s="2">
        <v>2074</v>
      </c>
      <c r="B113" s="3" t="s">
        <v>155</v>
      </c>
      <c r="C113" s="4" t="s">
        <v>109</v>
      </c>
      <c r="D113" s="11">
        <v>21.829719999999998</v>
      </c>
      <c r="E113" s="10">
        <v>33.22</v>
      </c>
      <c r="F113" s="18">
        <v>725.18</v>
      </c>
      <c r="G113" s="8">
        <v>7.0000000000000007E-2</v>
      </c>
    </row>
    <row r="114" spans="1:7" x14ac:dyDescent="0.25">
      <c r="A114" s="2">
        <v>2055</v>
      </c>
      <c r="B114" s="3" t="s">
        <v>156</v>
      </c>
      <c r="C114" s="4" t="s">
        <v>109</v>
      </c>
      <c r="D114" s="11">
        <v>20.4746962</v>
      </c>
      <c r="E114" s="10">
        <v>33.479999999999997</v>
      </c>
      <c r="F114" s="18">
        <v>685.49</v>
      </c>
      <c r="G114" s="8">
        <v>0.06</v>
      </c>
    </row>
    <row r="115" spans="1:7" x14ac:dyDescent="0.25">
      <c r="A115" s="2">
        <v>2418</v>
      </c>
      <c r="B115" s="3" t="s">
        <v>157</v>
      </c>
      <c r="C115" s="4" t="s">
        <v>12</v>
      </c>
      <c r="D115" s="15">
        <v>157.584</v>
      </c>
      <c r="E115" s="14">
        <v>3.82</v>
      </c>
      <c r="F115" s="18">
        <v>601.97</v>
      </c>
      <c r="G115" s="8">
        <v>0.06</v>
      </c>
    </row>
    <row r="116" spans="1:7" x14ac:dyDescent="0.25">
      <c r="A116" s="2">
        <v>2133</v>
      </c>
      <c r="B116" s="3" t="s">
        <v>158</v>
      </c>
      <c r="C116" s="4" t="s">
        <v>37</v>
      </c>
      <c r="D116" s="11">
        <v>19.86185</v>
      </c>
      <c r="E116" s="10">
        <v>30.12</v>
      </c>
      <c r="F116" s="18">
        <v>598.23</v>
      </c>
      <c r="G116" s="8">
        <v>0.06</v>
      </c>
    </row>
    <row r="117" spans="1:7" x14ac:dyDescent="0.25">
      <c r="A117" s="2">
        <v>110</v>
      </c>
      <c r="B117" s="3" t="s">
        <v>159</v>
      </c>
      <c r="C117" s="4" t="s">
        <v>109</v>
      </c>
      <c r="D117" s="11">
        <v>58.481999999999999</v>
      </c>
      <c r="E117" s="10">
        <v>10</v>
      </c>
      <c r="F117" s="18">
        <v>584.82000000000005</v>
      </c>
      <c r="G117" s="8">
        <v>0.05</v>
      </c>
    </row>
    <row r="118" spans="1:7" x14ac:dyDescent="0.25">
      <c r="A118" s="2">
        <v>12</v>
      </c>
      <c r="B118" s="3" t="s">
        <v>160</v>
      </c>
      <c r="C118" s="4" t="s">
        <v>10</v>
      </c>
      <c r="D118" s="11">
        <v>24.580803800000002</v>
      </c>
      <c r="E118" s="10">
        <v>23.41</v>
      </c>
      <c r="F118" s="18">
        <v>575.42999999999995</v>
      </c>
      <c r="G118" s="8">
        <v>0.05</v>
      </c>
    </row>
    <row r="119" spans="1:7" x14ac:dyDescent="0.25">
      <c r="A119" s="2">
        <v>2057</v>
      </c>
      <c r="B119" s="3" t="s">
        <v>161</v>
      </c>
      <c r="C119" s="4" t="s">
        <v>32</v>
      </c>
      <c r="D119" s="11">
        <v>20.7044</v>
      </c>
      <c r="E119" s="10">
        <v>27.75</v>
      </c>
      <c r="F119" s="18">
        <v>574.54</v>
      </c>
      <c r="G119" s="8">
        <v>0.05</v>
      </c>
    </row>
    <row r="120" spans="1:7" ht="34.200000000000003" x14ac:dyDescent="0.25">
      <c r="A120" s="2">
        <v>2987</v>
      </c>
      <c r="B120" s="3" t="s">
        <v>162</v>
      </c>
      <c r="C120" s="4" t="s">
        <v>12</v>
      </c>
      <c r="D120" s="15">
        <v>145.825368</v>
      </c>
      <c r="E120" s="14">
        <v>3.91</v>
      </c>
      <c r="F120" s="18">
        <v>570.16999999999996</v>
      </c>
      <c r="G120" s="8">
        <v>0.05</v>
      </c>
    </row>
    <row r="121" spans="1:7" x14ac:dyDescent="0.25">
      <c r="A121" s="2">
        <v>1440</v>
      </c>
      <c r="B121" s="3" t="s">
        <v>163</v>
      </c>
      <c r="C121" s="4" t="s">
        <v>19</v>
      </c>
      <c r="D121" s="15">
        <v>155.84399999999999</v>
      </c>
      <c r="E121" s="14">
        <v>3.58</v>
      </c>
      <c r="F121" s="18">
        <v>557.91999999999996</v>
      </c>
      <c r="G121" s="8">
        <v>0.05</v>
      </c>
    </row>
    <row r="122" spans="1:7" x14ac:dyDescent="0.25">
      <c r="A122" s="2">
        <v>1334</v>
      </c>
      <c r="B122" s="3" t="s">
        <v>164</v>
      </c>
      <c r="C122" s="4" t="s">
        <v>12</v>
      </c>
      <c r="D122" s="11">
        <v>45.777589900000002</v>
      </c>
      <c r="E122" s="10">
        <v>11.8</v>
      </c>
      <c r="F122" s="18">
        <v>540.16999999999996</v>
      </c>
      <c r="G122" s="8">
        <v>0.05</v>
      </c>
    </row>
    <row r="123" spans="1:7" ht="22.8" x14ac:dyDescent="0.25">
      <c r="A123" s="2">
        <v>2859</v>
      </c>
      <c r="B123" s="3" t="s">
        <v>165</v>
      </c>
      <c r="C123" s="4" t="s">
        <v>143</v>
      </c>
      <c r="D123" s="11">
        <v>30.860499999999998</v>
      </c>
      <c r="E123" s="10">
        <v>17.21</v>
      </c>
      <c r="F123" s="18">
        <v>531.1</v>
      </c>
      <c r="G123" s="8">
        <v>0.05</v>
      </c>
    </row>
    <row r="124" spans="1:7" ht="34.200000000000003" x14ac:dyDescent="0.25">
      <c r="A124" s="2">
        <v>1973</v>
      </c>
      <c r="B124" s="3" t="s">
        <v>166</v>
      </c>
      <c r="C124" s="4" t="s">
        <v>19</v>
      </c>
      <c r="D124" s="11">
        <v>73.236620200000004</v>
      </c>
      <c r="E124" s="14">
        <v>7.2</v>
      </c>
      <c r="F124" s="18">
        <v>527.29999999999995</v>
      </c>
      <c r="G124" s="8">
        <v>0.05</v>
      </c>
    </row>
    <row r="125" spans="1:7" x14ac:dyDescent="0.25">
      <c r="A125" s="2">
        <v>2132</v>
      </c>
      <c r="B125" s="3" t="s">
        <v>167</v>
      </c>
      <c r="C125" s="4" t="s">
        <v>37</v>
      </c>
      <c r="D125" s="11">
        <v>16.751818</v>
      </c>
      <c r="E125" s="10">
        <v>31.12</v>
      </c>
      <c r="F125" s="18">
        <v>521.30999999999995</v>
      </c>
      <c r="G125" s="8">
        <v>0.05</v>
      </c>
    </row>
    <row r="126" spans="1:7" x14ac:dyDescent="0.25">
      <c r="A126" s="3" t="s">
        <v>168</v>
      </c>
      <c r="B126" s="3" t="s">
        <v>169</v>
      </c>
      <c r="C126" s="4" t="s">
        <v>12</v>
      </c>
      <c r="D126" s="5">
        <v>5</v>
      </c>
      <c r="E126" s="16">
        <v>101.11</v>
      </c>
      <c r="F126" s="18">
        <v>505.55</v>
      </c>
      <c r="G126" s="8">
        <v>0.05</v>
      </c>
    </row>
    <row r="127" spans="1:7" ht="22.8" x14ac:dyDescent="0.25">
      <c r="A127" s="2">
        <v>3991</v>
      </c>
      <c r="B127" s="3" t="s">
        <v>170</v>
      </c>
      <c r="C127" s="4" t="s">
        <v>12</v>
      </c>
      <c r="D127" s="5">
        <v>5</v>
      </c>
      <c r="E127" s="16">
        <v>100.63</v>
      </c>
      <c r="F127" s="18">
        <v>503.15</v>
      </c>
      <c r="G127" s="8">
        <v>0.05</v>
      </c>
    </row>
    <row r="128" spans="1:7" x14ac:dyDescent="0.25">
      <c r="A128" s="2">
        <v>2246</v>
      </c>
      <c r="B128" s="3" t="s">
        <v>171</v>
      </c>
      <c r="C128" s="4" t="s">
        <v>19</v>
      </c>
      <c r="D128" s="11">
        <v>18.029287799999999</v>
      </c>
      <c r="E128" s="10">
        <v>27.85</v>
      </c>
      <c r="F128" s="18">
        <v>502.11</v>
      </c>
      <c r="G128" s="8">
        <v>0.05</v>
      </c>
    </row>
    <row r="129" spans="1:7" ht="34.200000000000003" x14ac:dyDescent="0.25">
      <c r="A129" s="3" t="s">
        <v>172</v>
      </c>
      <c r="B129" s="3" t="s">
        <v>173</v>
      </c>
      <c r="C129" s="4" t="s">
        <v>37</v>
      </c>
      <c r="D129" s="11">
        <v>85.017901499999994</v>
      </c>
      <c r="E129" s="14">
        <v>5.57</v>
      </c>
      <c r="F129" s="18">
        <v>473.54</v>
      </c>
      <c r="G129" s="8">
        <v>0.04</v>
      </c>
    </row>
    <row r="130" spans="1:7" x14ac:dyDescent="0.25">
      <c r="A130" s="3" t="s">
        <v>174</v>
      </c>
      <c r="B130" s="3" t="s">
        <v>175</v>
      </c>
      <c r="C130" s="4" t="s">
        <v>12</v>
      </c>
      <c r="D130" s="5">
        <v>2</v>
      </c>
      <c r="E130" s="16">
        <v>230.04</v>
      </c>
      <c r="F130" s="18">
        <v>460.08</v>
      </c>
      <c r="G130" s="8">
        <v>0.04</v>
      </c>
    </row>
    <row r="131" spans="1:7" x14ac:dyDescent="0.25">
      <c r="A131" s="2">
        <v>2947</v>
      </c>
      <c r="B131" s="3" t="s">
        <v>65</v>
      </c>
      <c r="C131" s="4" t="s">
        <v>12</v>
      </c>
      <c r="D131" s="5">
        <v>1</v>
      </c>
      <c r="E131" s="16">
        <v>458.66</v>
      </c>
      <c r="F131" s="18">
        <v>458.66</v>
      </c>
      <c r="G131" s="8">
        <v>0.04</v>
      </c>
    </row>
    <row r="132" spans="1:7" x14ac:dyDescent="0.25">
      <c r="A132" s="2">
        <v>1703</v>
      </c>
      <c r="B132" s="3" t="s">
        <v>176</v>
      </c>
      <c r="C132" s="4" t="s">
        <v>21</v>
      </c>
      <c r="D132" s="11">
        <v>10.097274000000001</v>
      </c>
      <c r="E132" s="10">
        <v>45.42</v>
      </c>
      <c r="F132" s="18">
        <v>458.61</v>
      </c>
      <c r="G132" s="8">
        <v>0.04</v>
      </c>
    </row>
    <row r="133" spans="1:7" x14ac:dyDescent="0.25">
      <c r="A133" s="2">
        <v>1861</v>
      </c>
      <c r="B133" s="3" t="s">
        <v>177</v>
      </c>
      <c r="C133" s="4" t="s">
        <v>19</v>
      </c>
      <c r="D133" s="11">
        <v>22.0854708</v>
      </c>
      <c r="E133" s="10">
        <v>20.149999999999999</v>
      </c>
      <c r="F133" s="18">
        <v>445.02</v>
      </c>
      <c r="G133" s="8">
        <v>0.04</v>
      </c>
    </row>
    <row r="134" spans="1:7" x14ac:dyDescent="0.25">
      <c r="A134" s="3" t="s">
        <v>178</v>
      </c>
      <c r="B134" s="3" t="s">
        <v>179</v>
      </c>
      <c r="C134" s="4" t="s">
        <v>12</v>
      </c>
      <c r="D134" s="5">
        <v>6</v>
      </c>
      <c r="E134" s="10">
        <v>69.900000000000006</v>
      </c>
      <c r="F134" s="18">
        <v>419.4</v>
      </c>
      <c r="G134" s="8">
        <v>0.04</v>
      </c>
    </row>
    <row r="135" spans="1:7" x14ac:dyDescent="0.25">
      <c r="A135" s="2">
        <v>2795</v>
      </c>
      <c r="B135" s="3" t="s">
        <v>180</v>
      </c>
      <c r="C135" s="4" t="s">
        <v>12</v>
      </c>
      <c r="D135" s="15">
        <v>240.33952550000001</v>
      </c>
      <c r="E135" s="14">
        <v>1.72</v>
      </c>
      <c r="F135" s="18">
        <v>413.38</v>
      </c>
      <c r="G135" s="8">
        <v>0.04</v>
      </c>
    </row>
    <row r="136" spans="1:7" ht="34.200000000000003" x14ac:dyDescent="0.25">
      <c r="A136" s="3" t="s">
        <v>181</v>
      </c>
      <c r="B136" s="3" t="s">
        <v>182</v>
      </c>
      <c r="C136" s="4" t="s">
        <v>12</v>
      </c>
      <c r="D136" s="5">
        <v>7.5039999999999996</v>
      </c>
      <c r="E136" s="10">
        <v>51.48</v>
      </c>
      <c r="F136" s="18">
        <v>386.3</v>
      </c>
      <c r="G136" s="8">
        <v>0.04</v>
      </c>
    </row>
    <row r="137" spans="1:7" x14ac:dyDescent="0.25">
      <c r="A137" s="2">
        <v>2842</v>
      </c>
      <c r="B137" s="3" t="s">
        <v>183</v>
      </c>
      <c r="C137" s="4" t="s">
        <v>109</v>
      </c>
      <c r="D137" s="11">
        <v>29.760743999999999</v>
      </c>
      <c r="E137" s="10">
        <v>12.66</v>
      </c>
      <c r="F137" s="18">
        <v>376.77</v>
      </c>
      <c r="G137" s="8">
        <v>0.03</v>
      </c>
    </row>
    <row r="138" spans="1:7" ht="22.8" x14ac:dyDescent="0.25">
      <c r="A138" s="2">
        <v>3893</v>
      </c>
      <c r="B138" s="3" t="s">
        <v>184</v>
      </c>
      <c r="C138" s="4" t="s">
        <v>12</v>
      </c>
      <c r="D138" s="5">
        <v>3</v>
      </c>
      <c r="E138" s="16">
        <v>122.4</v>
      </c>
      <c r="F138" s="18">
        <v>367.2</v>
      </c>
      <c r="G138" s="8">
        <v>0.03</v>
      </c>
    </row>
    <row r="139" spans="1:7" x14ac:dyDescent="0.25">
      <c r="A139" s="2">
        <v>3314</v>
      </c>
      <c r="B139" s="3" t="s">
        <v>185</v>
      </c>
      <c r="C139" s="4" t="s">
        <v>37</v>
      </c>
      <c r="D139" s="15">
        <v>125.79862</v>
      </c>
      <c r="E139" s="14">
        <v>2.81</v>
      </c>
      <c r="F139" s="18">
        <v>353.49</v>
      </c>
      <c r="G139" s="8">
        <v>0.03</v>
      </c>
    </row>
    <row r="140" spans="1:7" x14ac:dyDescent="0.25">
      <c r="A140" s="3" t="s">
        <v>186</v>
      </c>
      <c r="B140" s="3" t="s">
        <v>187</v>
      </c>
      <c r="C140" s="4" t="s">
        <v>12</v>
      </c>
      <c r="D140" s="5">
        <v>7</v>
      </c>
      <c r="E140" s="10">
        <v>49.3</v>
      </c>
      <c r="F140" s="18">
        <v>345.1</v>
      </c>
      <c r="G140" s="8">
        <v>0.03</v>
      </c>
    </row>
    <row r="141" spans="1:7" x14ac:dyDescent="0.25">
      <c r="A141" s="3" t="s">
        <v>188</v>
      </c>
      <c r="B141" s="3" t="s">
        <v>189</v>
      </c>
      <c r="C141" s="4" t="s">
        <v>37</v>
      </c>
      <c r="D141" s="11">
        <v>22.22</v>
      </c>
      <c r="E141" s="10">
        <v>14.64</v>
      </c>
      <c r="F141" s="18">
        <v>325.3</v>
      </c>
      <c r="G141" s="8">
        <v>0.03</v>
      </c>
    </row>
    <row r="142" spans="1:7" ht="57" x14ac:dyDescent="0.25">
      <c r="A142" s="3" t="s">
        <v>190</v>
      </c>
      <c r="B142" s="3" t="s">
        <v>191</v>
      </c>
      <c r="C142" s="4" t="s">
        <v>12</v>
      </c>
      <c r="D142" s="5">
        <v>6</v>
      </c>
      <c r="E142" s="10">
        <v>52.63</v>
      </c>
      <c r="F142" s="18">
        <v>315.77999999999997</v>
      </c>
      <c r="G142" s="8">
        <v>0.03</v>
      </c>
    </row>
    <row r="143" spans="1:7" ht="34.200000000000003" x14ac:dyDescent="0.25">
      <c r="A143" s="3" t="s">
        <v>192</v>
      </c>
      <c r="B143" s="3" t="s">
        <v>193</v>
      </c>
      <c r="C143" s="4" t="s">
        <v>37</v>
      </c>
      <c r="D143" s="5">
        <v>7.8898000000000001</v>
      </c>
      <c r="E143" s="10">
        <v>38.54</v>
      </c>
      <c r="F143" s="18">
        <v>304.07</v>
      </c>
      <c r="G143" s="8">
        <v>0.03</v>
      </c>
    </row>
    <row r="144" spans="1:7" x14ac:dyDescent="0.25">
      <c r="A144" s="3" t="s">
        <v>194</v>
      </c>
      <c r="B144" s="3" t="s">
        <v>195</v>
      </c>
      <c r="C144" s="4" t="s">
        <v>12</v>
      </c>
      <c r="D144" s="5">
        <v>4</v>
      </c>
      <c r="E144" s="10">
        <v>73.540000000000006</v>
      </c>
      <c r="F144" s="18">
        <v>294.16000000000003</v>
      </c>
      <c r="G144" s="8">
        <v>0.03</v>
      </c>
    </row>
    <row r="145" spans="1:7" x14ac:dyDescent="0.25">
      <c r="A145" s="2">
        <v>1860</v>
      </c>
      <c r="B145" s="3" t="s">
        <v>196</v>
      </c>
      <c r="C145" s="4" t="s">
        <v>19</v>
      </c>
      <c r="D145" s="11">
        <v>14.686170300000001</v>
      </c>
      <c r="E145" s="10">
        <v>19.41</v>
      </c>
      <c r="F145" s="18">
        <v>285.05</v>
      </c>
      <c r="G145" s="8">
        <v>0.03</v>
      </c>
    </row>
    <row r="146" spans="1:7" x14ac:dyDescent="0.25">
      <c r="A146" s="2">
        <v>2390</v>
      </c>
      <c r="B146" s="3" t="s">
        <v>197</v>
      </c>
      <c r="C146" s="4" t="s">
        <v>19</v>
      </c>
      <c r="D146" s="15">
        <v>207.5625</v>
      </c>
      <c r="E146" s="14">
        <v>1.34</v>
      </c>
      <c r="F146" s="18">
        <v>278.13</v>
      </c>
      <c r="G146" s="8">
        <v>0.03</v>
      </c>
    </row>
    <row r="147" spans="1:7" ht="34.200000000000003" x14ac:dyDescent="0.25">
      <c r="A147" s="2">
        <v>3948</v>
      </c>
      <c r="B147" s="3" t="s">
        <v>198</v>
      </c>
      <c r="C147" s="4" t="s">
        <v>12</v>
      </c>
      <c r="D147" s="5">
        <v>1.2680859</v>
      </c>
      <c r="E147" s="16">
        <v>211</v>
      </c>
      <c r="F147" s="18">
        <v>267.56</v>
      </c>
      <c r="G147" s="8">
        <v>0.02</v>
      </c>
    </row>
    <row r="148" spans="1:7" x14ac:dyDescent="0.25">
      <c r="A148" s="2">
        <v>2855</v>
      </c>
      <c r="B148" s="3" t="s">
        <v>199</v>
      </c>
      <c r="C148" s="4" t="s">
        <v>12</v>
      </c>
      <c r="D148" s="9">
        <v>1565.323114</v>
      </c>
      <c r="E148" s="14">
        <v>0.17</v>
      </c>
      <c r="F148" s="18">
        <v>266.10000000000002</v>
      </c>
      <c r="G148" s="8">
        <v>0.02</v>
      </c>
    </row>
    <row r="149" spans="1:7" x14ac:dyDescent="0.25">
      <c r="A149" s="2">
        <v>2818</v>
      </c>
      <c r="B149" s="3" t="s">
        <v>200</v>
      </c>
      <c r="C149" s="4" t="s">
        <v>12</v>
      </c>
      <c r="D149" s="11">
        <v>10.392668</v>
      </c>
      <c r="E149" s="10">
        <v>24.73</v>
      </c>
      <c r="F149" s="18">
        <v>257.01</v>
      </c>
      <c r="G149" s="8">
        <v>0.02</v>
      </c>
    </row>
    <row r="150" spans="1:7" x14ac:dyDescent="0.25">
      <c r="A150" s="3" t="s">
        <v>201</v>
      </c>
      <c r="B150" s="3" t="s">
        <v>202</v>
      </c>
      <c r="C150" s="4" t="s">
        <v>12</v>
      </c>
      <c r="D150" s="5">
        <v>3</v>
      </c>
      <c r="E150" s="10">
        <v>80.55</v>
      </c>
      <c r="F150" s="18">
        <v>241.65</v>
      </c>
      <c r="G150" s="8">
        <v>0.02</v>
      </c>
    </row>
    <row r="151" spans="1:7" x14ac:dyDescent="0.25">
      <c r="A151" s="3" t="s">
        <v>203</v>
      </c>
      <c r="B151" s="3" t="s">
        <v>204</v>
      </c>
      <c r="C151" s="4" t="s">
        <v>12</v>
      </c>
      <c r="D151" s="5">
        <v>4</v>
      </c>
      <c r="E151" s="10">
        <v>57.55</v>
      </c>
      <c r="F151" s="18">
        <v>230.2</v>
      </c>
      <c r="G151" s="8">
        <v>0.02</v>
      </c>
    </row>
    <row r="152" spans="1:7" x14ac:dyDescent="0.25">
      <c r="A152" s="2">
        <v>2294</v>
      </c>
      <c r="B152" s="3" t="s">
        <v>205</v>
      </c>
      <c r="C152" s="4" t="s">
        <v>109</v>
      </c>
      <c r="D152" s="11">
        <v>22.141480000000001</v>
      </c>
      <c r="E152" s="14">
        <v>9.68</v>
      </c>
      <c r="F152" s="18">
        <v>214.32</v>
      </c>
      <c r="G152" s="8">
        <v>0.02</v>
      </c>
    </row>
    <row r="153" spans="1:7" x14ac:dyDescent="0.25">
      <c r="A153" s="2">
        <v>1672</v>
      </c>
      <c r="B153" s="3" t="s">
        <v>206</v>
      </c>
      <c r="C153" s="4" t="s">
        <v>12</v>
      </c>
      <c r="D153" s="11">
        <v>62.302106199999997</v>
      </c>
      <c r="E153" s="14">
        <v>3.37</v>
      </c>
      <c r="F153" s="18">
        <v>209.95</v>
      </c>
      <c r="G153" s="8">
        <v>0.02</v>
      </c>
    </row>
    <row r="154" spans="1:7" x14ac:dyDescent="0.25">
      <c r="A154" s="2">
        <v>2793</v>
      </c>
      <c r="B154" s="3" t="s">
        <v>207</v>
      </c>
      <c r="C154" s="4" t="s">
        <v>19</v>
      </c>
      <c r="D154" s="11">
        <v>20.318200000000001</v>
      </c>
      <c r="E154" s="10">
        <v>10</v>
      </c>
      <c r="F154" s="18">
        <v>203.18</v>
      </c>
      <c r="G154" s="8">
        <v>0.02</v>
      </c>
    </row>
    <row r="155" spans="1:7" ht="22.8" x14ac:dyDescent="0.25">
      <c r="A155" s="3" t="s">
        <v>208</v>
      </c>
      <c r="B155" s="3" t="s">
        <v>209</v>
      </c>
      <c r="C155" s="4" t="s">
        <v>12</v>
      </c>
      <c r="D155" s="5">
        <v>6</v>
      </c>
      <c r="E155" s="10">
        <v>32.549999999999997</v>
      </c>
      <c r="F155" s="18">
        <v>195.3</v>
      </c>
      <c r="G155" s="8">
        <v>0.02</v>
      </c>
    </row>
    <row r="156" spans="1:7" x14ac:dyDescent="0.25">
      <c r="A156" s="3" t="s">
        <v>210</v>
      </c>
      <c r="B156" s="3" t="s">
        <v>211</v>
      </c>
      <c r="C156" s="4" t="s">
        <v>37</v>
      </c>
      <c r="D156" s="11">
        <v>52.272815999999999</v>
      </c>
      <c r="E156" s="14">
        <v>3.7</v>
      </c>
      <c r="F156" s="18">
        <v>193.4</v>
      </c>
      <c r="G156" s="8">
        <v>0.02</v>
      </c>
    </row>
    <row r="157" spans="1:7" x14ac:dyDescent="0.25">
      <c r="A157" s="2">
        <v>1892</v>
      </c>
      <c r="B157" s="3" t="s">
        <v>212</v>
      </c>
      <c r="C157" s="4" t="s">
        <v>19</v>
      </c>
      <c r="D157" s="5">
        <v>6.407762</v>
      </c>
      <c r="E157" s="10">
        <v>29.9</v>
      </c>
      <c r="F157" s="18">
        <v>191.59</v>
      </c>
      <c r="G157" s="8">
        <v>0.02</v>
      </c>
    </row>
    <row r="158" spans="1:7" x14ac:dyDescent="0.25">
      <c r="A158" s="3" t="s">
        <v>213</v>
      </c>
      <c r="B158" s="3" t="s">
        <v>214</v>
      </c>
      <c r="C158" s="4" t="s">
        <v>12</v>
      </c>
      <c r="D158" s="5">
        <v>1</v>
      </c>
      <c r="E158" s="16">
        <v>186.87</v>
      </c>
      <c r="F158" s="18">
        <v>186.87</v>
      </c>
      <c r="G158" s="8">
        <v>0.02</v>
      </c>
    </row>
    <row r="159" spans="1:7" x14ac:dyDescent="0.25">
      <c r="A159" s="3" t="s">
        <v>215</v>
      </c>
      <c r="B159" s="3" t="s">
        <v>216</v>
      </c>
      <c r="C159" s="4" t="s">
        <v>12</v>
      </c>
      <c r="D159" s="5">
        <v>1.95</v>
      </c>
      <c r="E159" s="10">
        <v>95.24</v>
      </c>
      <c r="F159" s="18">
        <v>185.71</v>
      </c>
      <c r="G159" s="8">
        <v>0.02</v>
      </c>
    </row>
    <row r="160" spans="1:7" x14ac:dyDescent="0.25">
      <c r="A160" s="2">
        <v>2862</v>
      </c>
      <c r="B160" s="3" t="s">
        <v>217</v>
      </c>
      <c r="C160" s="4" t="s">
        <v>19</v>
      </c>
      <c r="D160" s="11">
        <v>31.152272</v>
      </c>
      <c r="E160" s="14">
        <v>5.77</v>
      </c>
      <c r="F160" s="18">
        <v>179.74</v>
      </c>
      <c r="G160" s="8">
        <v>0.02</v>
      </c>
    </row>
    <row r="161" spans="1:7" x14ac:dyDescent="0.25">
      <c r="A161" s="2">
        <v>1970</v>
      </c>
      <c r="B161" s="3" t="s">
        <v>218</v>
      </c>
      <c r="C161" s="4" t="s">
        <v>109</v>
      </c>
      <c r="D161" s="5">
        <v>9.5239813000000009</v>
      </c>
      <c r="E161" s="10">
        <v>18.84</v>
      </c>
      <c r="F161" s="18">
        <v>179.43</v>
      </c>
      <c r="G161" s="8">
        <v>0.02</v>
      </c>
    </row>
    <row r="162" spans="1:7" x14ac:dyDescent="0.25">
      <c r="A162" s="2">
        <v>2939</v>
      </c>
      <c r="B162" s="3" t="s">
        <v>65</v>
      </c>
      <c r="C162" s="4" t="s">
        <v>12</v>
      </c>
      <c r="D162" s="5">
        <v>1</v>
      </c>
      <c r="E162" s="16">
        <v>175.63</v>
      </c>
      <c r="F162" s="18">
        <v>175.63</v>
      </c>
      <c r="G162" s="8">
        <v>0.02</v>
      </c>
    </row>
    <row r="163" spans="1:7" x14ac:dyDescent="0.25">
      <c r="A163" s="3" t="s">
        <v>219</v>
      </c>
      <c r="B163" s="3" t="s">
        <v>220</v>
      </c>
      <c r="C163" s="4" t="s">
        <v>12</v>
      </c>
      <c r="D163" s="5">
        <v>0.41521400000000003</v>
      </c>
      <c r="E163" s="16">
        <v>407.04</v>
      </c>
      <c r="F163" s="18">
        <v>169</v>
      </c>
      <c r="G163" s="8">
        <v>0.02</v>
      </c>
    </row>
    <row r="164" spans="1:7" x14ac:dyDescent="0.25">
      <c r="A164" s="2">
        <v>2491</v>
      </c>
      <c r="B164" s="3" t="s">
        <v>221</v>
      </c>
      <c r="C164" s="4" t="s">
        <v>12</v>
      </c>
      <c r="D164" s="11">
        <v>74.513815899999997</v>
      </c>
      <c r="E164" s="14">
        <v>2.2000000000000002</v>
      </c>
      <c r="F164" s="18">
        <v>163.93</v>
      </c>
      <c r="G164" s="8">
        <v>0.02</v>
      </c>
    </row>
    <row r="165" spans="1:7" x14ac:dyDescent="0.25">
      <c r="A165" s="3" t="s">
        <v>222</v>
      </c>
      <c r="B165" s="3" t="s">
        <v>223</v>
      </c>
      <c r="C165" s="4" t="s">
        <v>12</v>
      </c>
      <c r="D165" s="5">
        <v>0.95387</v>
      </c>
      <c r="E165" s="16">
        <v>164.9</v>
      </c>
      <c r="F165" s="18">
        <v>157.29</v>
      </c>
      <c r="G165" s="8">
        <v>0.01</v>
      </c>
    </row>
    <row r="166" spans="1:7" x14ac:dyDescent="0.25">
      <c r="A166" s="3" t="s">
        <v>224</v>
      </c>
      <c r="B166" s="3" t="s">
        <v>225</v>
      </c>
      <c r="C166" s="4" t="s">
        <v>32</v>
      </c>
      <c r="D166" s="5">
        <v>1.8061149999999999</v>
      </c>
      <c r="E166" s="10">
        <v>86.97</v>
      </c>
      <c r="F166" s="18">
        <v>157.07</v>
      </c>
      <c r="G166" s="8">
        <v>0.01</v>
      </c>
    </row>
    <row r="167" spans="1:7" ht="22.8" x14ac:dyDescent="0.25">
      <c r="A167" s="2">
        <v>1225</v>
      </c>
      <c r="B167" s="3" t="s">
        <v>226</v>
      </c>
      <c r="C167" s="4" t="s">
        <v>12</v>
      </c>
      <c r="D167" s="15">
        <v>407.53815200000003</v>
      </c>
      <c r="E167" s="14">
        <v>0.38</v>
      </c>
      <c r="F167" s="18">
        <v>154.86000000000001</v>
      </c>
      <c r="G167" s="8">
        <v>0.01</v>
      </c>
    </row>
    <row r="168" spans="1:7" x14ac:dyDescent="0.25">
      <c r="A168" s="2">
        <v>5054</v>
      </c>
      <c r="B168" s="3" t="s">
        <v>65</v>
      </c>
      <c r="C168" s="4" t="s">
        <v>12</v>
      </c>
      <c r="D168" s="5">
        <v>4.8</v>
      </c>
      <c r="E168" s="10">
        <v>31.92</v>
      </c>
      <c r="F168" s="18">
        <v>153.21</v>
      </c>
      <c r="G168" s="8">
        <v>0.01</v>
      </c>
    </row>
    <row r="169" spans="1:7" x14ac:dyDescent="0.25">
      <c r="A169" s="3" t="s">
        <v>227</v>
      </c>
      <c r="B169" s="3" t="s">
        <v>228</v>
      </c>
      <c r="C169" s="4" t="s">
        <v>12</v>
      </c>
      <c r="D169" s="5">
        <v>4</v>
      </c>
      <c r="E169" s="10">
        <v>38.15</v>
      </c>
      <c r="F169" s="18">
        <v>152.6</v>
      </c>
      <c r="G169" s="8">
        <v>0.01</v>
      </c>
    </row>
    <row r="170" spans="1:7" x14ac:dyDescent="0.25">
      <c r="A170" s="2">
        <v>2441</v>
      </c>
      <c r="B170" s="3" t="s">
        <v>229</v>
      </c>
      <c r="C170" s="4" t="s">
        <v>19</v>
      </c>
      <c r="D170" s="11">
        <v>22.5654</v>
      </c>
      <c r="E170" s="14">
        <v>6.71</v>
      </c>
      <c r="F170" s="18">
        <v>151.41</v>
      </c>
      <c r="G170" s="8">
        <v>0.01</v>
      </c>
    </row>
    <row r="171" spans="1:7" x14ac:dyDescent="0.25">
      <c r="A171" s="2">
        <v>1393</v>
      </c>
      <c r="B171" s="3" t="s">
        <v>230</v>
      </c>
      <c r="C171" s="4" t="s">
        <v>19</v>
      </c>
      <c r="D171" s="11">
        <v>16.246694099999999</v>
      </c>
      <c r="E171" s="14">
        <v>9.26</v>
      </c>
      <c r="F171" s="18">
        <v>150.44</v>
      </c>
      <c r="G171" s="8">
        <v>0.01</v>
      </c>
    </row>
    <row r="172" spans="1:7" x14ac:dyDescent="0.25">
      <c r="A172" s="2">
        <v>13</v>
      </c>
      <c r="B172" s="3" t="s">
        <v>231</v>
      </c>
      <c r="C172" s="4" t="s">
        <v>10</v>
      </c>
      <c r="D172" s="5">
        <v>6.39</v>
      </c>
      <c r="E172" s="10">
        <v>23.41</v>
      </c>
      <c r="F172" s="18">
        <v>149.58000000000001</v>
      </c>
      <c r="G172" s="8">
        <v>0.01</v>
      </c>
    </row>
    <row r="173" spans="1:7" ht="22.8" x14ac:dyDescent="0.25">
      <c r="A173" s="3" t="s">
        <v>232</v>
      </c>
      <c r="B173" s="3" t="s">
        <v>233</v>
      </c>
      <c r="C173" s="4" t="s">
        <v>12</v>
      </c>
      <c r="D173" s="5">
        <v>0.123442</v>
      </c>
      <c r="E173" s="12">
        <v>1200</v>
      </c>
      <c r="F173" s="18">
        <v>148.13</v>
      </c>
      <c r="G173" s="8">
        <v>0.01</v>
      </c>
    </row>
    <row r="174" spans="1:7" x14ac:dyDescent="0.25">
      <c r="A174" s="2">
        <v>1971</v>
      </c>
      <c r="B174" s="3" t="s">
        <v>234</v>
      </c>
      <c r="C174" s="4" t="s">
        <v>19</v>
      </c>
      <c r="D174" s="11">
        <v>11.696400000000001</v>
      </c>
      <c r="E174" s="10">
        <v>12.64</v>
      </c>
      <c r="F174" s="18">
        <v>147.84</v>
      </c>
      <c r="G174" s="8">
        <v>0.01</v>
      </c>
    </row>
    <row r="175" spans="1:7" x14ac:dyDescent="0.25">
      <c r="A175" s="2">
        <v>2861</v>
      </c>
      <c r="B175" s="3" t="s">
        <v>235</v>
      </c>
      <c r="C175" s="4" t="s">
        <v>19</v>
      </c>
      <c r="D175" s="11">
        <v>10.616012</v>
      </c>
      <c r="E175" s="10">
        <v>13.6</v>
      </c>
      <c r="F175" s="18">
        <v>144.37</v>
      </c>
      <c r="G175" s="8">
        <v>0.01</v>
      </c>
    </row>
    <row r="176" spans="1:7" x14ac:dyDescent="0.25">
      <c r="A176" s="2">
        <v>2699</v>
      </c>
      <c r="B176" s="3" t="s">
        <v>236</v>
      </c>
      <c r="C176" s="4" t="s">
        <v>109</v>
      </c>
      <c r="D176" s="11">
        <v>10.952672</v>
      </c>
      <c r="E176" s="10">
        <v>13.04</v>
      </c>
      <c r="F176" s="18">
        <v>142.82</v>
      </c>
      <c r="G176" s="8">
        <v>0.01</v>
      </c>
    </row>
    <row r="177" spans="1:7" x14ac:dyDescent="0.25">
      <c r="A177" s="3" t="s">
        <v>237</v>
      </c>
      <c r="B177" s="3" t="s">
        <v>238</v>
      </c>
      <c r="C177" s="4" t="s">
        <v>10</v>
      </c>
      <c r="D177" s="5">
        <v>4.9943628000000002</v>
      </c>
      <c r="E177" s="10">
        <v>28.49</v>
      </c>
      <c r="F177" s="18">
        <v>142.28</v>
      </c>
      <c r="G177" s="8">
        <v>0.01</v>
      </c>
    </row>
    <row r="178" spans="1:7" ht="34.200000000000003" x14ac:dyDescent="0.25">
      <c r="A178" s="3" t="s">
        <v>239</v>
      </c>
      <c r="B178" s="3" t="s">
        <v>240</v>
      </c>
      <c r="C178" s="4" t="s">
        <v>241</v>
      </c>
      <c r="D178" s="5">
        <v>0.65239999999999998</v>
      </c>
      <c r="E178" s="16">
        <v>216.36</v>
      </c>
      <c r="F178" s="18">
        <v>141.15</v>
      </c>
      <c r="G178" s="8">
        <v>0.01</v>
      </c>
    </row>
    <row r="179" spans="1:7" x14ac:dyDescent="0.25">
      <c r="A179" s="3" t="s">
        <v>242</v>
      </c>
      <c r="B179" s="3" t="s">
        <v>243</v>
      </c>
      <c r="C179" s="4" t="s">
        <v>12</v>
      </c>
      <c r="D179" s="5">
        <v>0.53865589999999997</v>
      </c>
      <c r="E179" s="16">
        <v>253.38</v>
      </c>
      <c r="F179" s="18">
        <v>136.47999999999999</v>
      </c>
      <c r="G179" s="8">
        <v>0.01</v>
      </c>
    </row>
    <row r="180" spans="1:7" x14ac:dyDescent="0.25">
      <c r="A180" s="3" t="s">
        <v>244</v>
      </c>
      <c r="B180" s="3" t="s">
        <v>245</v>
      </c>
      <c r="C180" s="4" t="s">
        <v>12</v>
      </c>
      <c r="D180" s="5">
        <v>2</v>
      </c>
      <c r="E180" s="10">
        <v>67.12</v>
      </c>
      <c r="F180" s="18">
        <v>134.24</v>
      </c>
      <c r="G180" s="8">
        <v>0.01</v>
      </c>
    </row>
    <row r="181" spans="1:7" ht="22.8" x14ac:dyDescent="0.25">
      <c r="A181" s="2">
        <v>3923</v>
      </c>
      <c r="B181" s="3" t="s">
        <v>246</v>
      </c>
      <c r="C181" s="4" t="s">
        <v>37</v>
      </c>
      <c r="D181" s="11">
        <v>64.504055899999997</v>
      </c>
      <c r="E181" s="14">
        <v>2.0299999999999998</v>
      </c>
      <c r="F181" s="18">
        <v>130.94</v>
      </c>
      <c r="G181" s="8">
        <v>0.01</v>
      </c>
    </row>
    <row r="182" spans="1:7" ht="22.8" x14ac:dyDescent="0.25">
      <c r="A182" s="3" t="s">
        <v>247</v>
      </c>
      <c r="B182" s="3" t="s">
        <v>248</v>
      </c>
      <c r="C182" s="4" t="s">
        <v>12</v>
      </c>
      <c r="D182" s="5">
        <v>9</v>
      </c>
      <c r="E182" s="10">
        <v>14.43</v>
      </c>
      <c r="F182" s="18">
        <v>129.87</v>
      </c>
      <c r="G182" s="8">
        <v>0.01</v>
      </c>
    </row>
    <row r="183" spans="1:7" x14ac:dyDescent="0.25">
      <c r="A183" s="3" t="s">
        <v>249</v>
      </c>
      <c r="B183" s="3" t="s">
        <v>250</v>
      </c>
      <c r="C183" s="4" t="s">
        <v>37</v>
      </c>
      <c r="D183" s="11">
        <v>11.940288000000001</v>
      </c>
      <c r="E183" s="10">
        <v>10.83</v>
      </c>
      <c r="F183" s="18">
        <v>129.31</v>
      </c>
      <c r="G183" s="8">
        <v>0.01</v>
      </c>
    </row>
    <row r="184" spans="1:7" x14ac:dyDescent="0.25">
      <c r="A184" s="2">
        <v>2719</v>
      </c>
      <c r="B184" s="3" t="s">
        <v>251</v>
      </c>
      <c r="C184" s="4" t="s">
        <v>19</v>
      </c>
      <c r="D184" s="11">
        <v>15.972122199999999</v>
      </c>
      <c r="E184" s="14">
        <v>8.07</v>
      </c>
      <c r="F184" s="18">
        <v>128.88999999999999</v>
      </c>
      <c r="G184" s="8">
        <v>0.01</v>
      </c>
    </row>
    <row r="185" spans="1:7" x14ac:dyDescent="0.25">
      <c r="A185" s="2">
        <v>2867</v>
      </c>
      <c r="B185" s="3" t="s">
        <v>252</v>
      </c>
      <c r="C185" s="4" t="s">
        <v>12</v>
      </c>
      <c r="D185" s="5">
        <v>0.37032599999999999</v>
      </c>
      <c r="E185" s="16">
        <v>345</v>
      </c>
      <c r="F185" s="18">
        <v>127.76</v>
      </c>
      <c r="G185" s="8">
        <v>0.01</v>
      </c>
    </row>
    <row r="186" spans="1:7" ht="22.8" x14ac:dyDescent="0.25">
      <c r="A186" s="3" t="s">
        <v>253</v>
      </c>
      <c r="B186" s="3" t="s">
        <v>254</v>
      </c>
      <c r="C186" s="4" t="s">
        <v>12</v>
      </c>
      <c r="D186" s="5">
        <v>7</v>
      </c>
      <c r="E186" s="10">
        <v>17.86</v>
      </c>
      <c r="F186" s="18">
        <v>125.02</v>
      </c>
      <c r="G186" s="8">
        <v>0.01</v>
      </c>
    </row>
    <row r="187" spans="1:7" x14ac:dyDescent="0.25">
      <c r="A187" s="2">
        <v>2748</v>
      </c>
      <c r="B187" s="3" t="s">
        <v>255</v>
      </c>
      <c r="C187" s="4" t="s">
        <v>21</v>
      </c>
      <c r="D187" s="15">
        <v>108.675</v>
      </c>
      <c r="E187" s="14">
        <v>1.1499999999999999</v>
      </c>
      <c r="F187" s="18">
        <v>124.97</v>
      </c>
      <c r="G187" s="8">
        <v>0.01</v>
      </c>
    </row>
    <row r="188" spans="1:7" ht="22.8" x14ac:dyDescent="0.25">
      <c r="A188" s="2">
        <v>2864</v>
      </c>
      <c r="B188" s="3" t="s">
        <v>256</v>
      </c>
      <c r="C188" s="4" t="s">
        <v>12</v>
      </c>
      <c r="D188" s="5">
        <v>4.4887999999999997E-2</v>
      </c>
      <c r="E188" s="12">
        <v>2698.02</v>
      </c>
      <c r="F188" s="18">
        <v>121.1</v>
      </c>
      <c r="G188" s="8">
        <v>0.01</v>
      </c>
    </row>
    <row r="189" spans="1:7" x14ac:dyDescent="0.25">
      <c r="A189" s="2">
        <v>2446</v>
      </c>
      <c r="B189" s="3" t="s">
        <v>257</v>
      </c>
      <c r="C189" s="4" t="s">
        <v>19</v>
      </c>
      <c r="D189" s="11">
        <v>14.713575499999999</v>
      </c>
      <c r="E189" s="14">
        <v>8.18</v>
      </c>
      <c r="F189" s="18">
        <v>120.35</v>
      </c>
      <c r="G189" s="8">
        <v>0.01</v>
      </c>
    </row>
    <row r="190" spans="1:7" x14ac:dyDescent="0.25">
      <c r="A190" s="3" t="s">
        <v>258</v>
      </c>
      <c r="B190" s="3" t="s">
        <v>259</v>
      </c>
      <c r="C190" s="4" t="s">
        <v>12</v>
      </c>
      <c r="D190" s="5">
        <v>1.6945220000000001</v>
      </c>
      <c r="E190" s="10">
        <v>68.900000000000006</v>
      </c>
      <c r="F190" s="18">
        <v>116.75</v>
      </c>
      <c r="G190" s="8">
        <v>0.01</v>
      </c>
    </row>
    <row r="191" spans="1:7" ht="45.6" x14ac:dyDescent="0.25">
      <c r="A191" s="3" t="s">
        <v>260</v>
      </c>
      <c r="B191" s="3" t="s">
        <v>261</v>
      </c>
      <c r="C191" s="4" t="s">
        <v>37</v>
      </c>
      <c r="D191" s="11">
        <v>22</v>
      </c>
      <c r="E191" s="14">
        <v>5.24</v>
      </c>
      <c r="F191" s="18">
        <v>115.28</v>
      </c>
      <c r="G191" s="8">
        <v>0.01</v>
      </c>
    </row>
    <row r="192" spans="1:7" x14ac:dyDescent="0.25">
      <c r="A192" s="3" t="s">
        <v>262</v>
      </c>
      <c r="B192" s="3" t="s">
        <v>263</v>
      </c>
      <c r="C192" s="4" t="s">
        <v>12</v>
      </c>
      <c r="D192" s="5">
        <v>1</v>
      </c>
      <c r="E192" s="16">
        <v>115.09</v>
      </c>
      <c r="F192" s="18">
        <v>115.09</v>
      </c>
      <c r="G192" s="8">
        <v>0.01</v>
      </c>
    </row>
    <row r="193" spans="1:7" x14ac:dyDescent="0.25">
      <c r="A193" s="3" t="s">
        <v>264</v>
      </c>
      <c r="B193" s="3" t="s">
        <v>265</v>
      </c>
      <c r="C193" s="4" t="s">
        <v>37</v>
      </c>
      <c r="D193" s="11">
        <v>14.4878219</v>
      </c>
      <c r="E193" s="14">
        <v>7.9</v>
      </c>
      <c r="F193" s="18">
        <v>114.45</v>
      </c>
      <c r="G193" s="8">
        <v>0.01</v>
      </c>
    </row>
    <row r="194" spans="1:7" x14ac:dyDescent="0.25">
      <c r="A194" s="2">
        <v>2854</v>
      </c>
      <c r="B194" s="3" t="s">
        <v>266</v>
      </c>
      <c r="C194" s="4" t="s">
        <v>267</v>
      </c>
      <c r="D194" s="5">
        <v>8.7194939999999992</v>
      </c>
      <c r="E194" s="10">
        <v>12.99</v>
      </c>
      <c r="F194" s="18">
        <v>113.26</v>
      </c>
      <c r="G194" s="8">
        <v>0.01</v>
      </c>
    </row>
    <row r="195" spans="1:7" ht="34.200000000000003" x14ac:dyDescent="0.25">
      <c r="A195" s="3" t="s">
        <v>268</v>
      </c>
      <c r="B195" s="3" t="s">
        <v>269</v>
      </c>
      <c r="C195" s="4" t="s">
        <v>270</v>
      </c>
      <c r="D195" s="5">
        <v>1.26752</v>
      </c>
      <c r="E195" s="10">
        <v>89.23</v>
      </c>
      <c r="F195" s="18">
        <v>113.1</v>
      </c>
      <c r="G195" s="8">
        <v>0.01</v>
      </c>
    </row>
    <row r="196" spans="1:7" ht="22.8" x14ac:dyDescent="0.25">
      <c r="A196" s="2">
        <v>1264</v>
      </c>
      <c r="B196" s="3" t="s">
        <v>271</v>
      </c>
      <c r="C196" s="4" t="s">
        <v>12</v>
      </c>
      <c r="D196" s="5">
        <v>7.6058719000000004</v>
      </c>
      <c r="E196" s="10">
        <v>14.64</v>
      </c>
      <c r="F196" s="18">
        <v>111.34</v>
      </c>
      <c r="G196" s="8">
        <v>0.01</v>
      </c>
    </row>
    <row r="197" spans="1:7" x14ac:dyDescent="0.25">
      <c r="A197" s="2">
        <v>2373</v>
      </c>
      <c r="B197" s="3" t="s">
        <v>272</v>
      </c>
      <c r="C197" s="4" t="s">
        <v>19</v>
      </c>
      <c r="D197" s="5">
        <v>9.6724999999999994</v>
      </c>
      <c r="E197" s="10">
        <v>10.96</v>
      </c>
      <c r="F197" s="18">
        <v>106.01</v>
      </c>
      <c r="G197" s="8">
        <v>0.01</v>
      </c>
    </row>
    <row r="198" spans="1:7" x14ac:dyDescent="0.25">
      <c r="A198" s="3" t="s">
        <v>273</v>
      </c>
      <c r="B198" s="3" t="s">
        <v>274</v>
      </c>
      <c r="C198" s="4" t="s">
        <v>109</v>
      </c>
      <c r="D198" s="5">
        <v>2.7660800000000001</v>
      </c>
      <c r="E198" s="10">
        <v>38.28</v>
      </c>
      <c r="F198" s="18">
        <v>105.88</v>
      </c>
      <c r="G198" s="8">
        <v>0.01</v>
      </c>
    </row>
    <row r="199" spans="1:7" x14ac:dyDescent="0.25">
      <c r="A199" s="3" t="s">
        <v>275</v>
      </c>
      <c r="B199" s="3" t="s">
        <v>276</v>
      </c>
      <c r="C199" s="4" t="s">
        <v>12</v>
      </c>
      <c r="D199" s="5">
        <v>4</v>
      </c>
      <c r="E199" s="10">
        <v>26.01</v>
      </c>
      <c r="F199" s="18">
        <v>104.04</v>
      </c>
      <c r="G199" s="8">
        <v>0.01</v>
      </c>
    </row>
    <row r="200" spans="1:7" x14ac:dyDescent="0.25">
      <c r="A200" s="2">
        <v>3390</v>
      </c>
      <c r="B200" s="3" t="s">
        <v>277</v>
      </c>
      <c r="C200" s="4" t="s">
        <v>12</v>
      </c>
      <c r="D200" s="15">
        <v>166.95</v>
      </c>
      <c r="E200" s="14">
        <v>0.56999999999999995</v>
      </c>
      <c r="F200" s="19">
        <v>95.16</v>
      </c>
      <c r="G200" s="8">
        <v>0.01</v>
      </c>
    </row>
    <row r="201" spans="1:7" x14ac:dyDescent="0.25">
      <c r="A201" s="2">
        <v>2256</v>
      </c>
      <c r="B201" s="3" t="s">
        <v>278</v>
      </c>
      <c r="C201" s="4" t="s">
        <v>12</v>
      </c>
      <c r="D201" s="5">
        <v>3.4521099999999998</v>
      </c>
      <c r="E201" s="10">
        <v>25.93</v>
      </c>
      <c r="F201" s="19">
        <v>89.51</v>
      </c>
      <c r="G201" s="8">
        <v>0.01</v>
      </c>
    </row>
    <row r="202" spans="1:7" ht="22.8" x14ac:dyDescent="0.25">
      <c r="A202" s="3" t="s">
        <v>279</v>
      </c>
      <c r="B202" s="3" t="s">
        <v>280</v>
      </c>
      <c r="C202" s="4" t="s">
        <v>12</v>
      </c>
      <c r="D202" s="5">
        <v>4</v>
      </c>
      <c r="E202" s="10">
        <v>21.71</v>
      </c>
      <c r="F202" s="19">
        <v>86.84</v>
      </c>
      <c r="G202" s="8">
        <v>0.01</v>
      </c>
    </row>
    <row r="203" spans="1:7" x14ac:dyDescent="0.25">
      <c r="A203" s="3" t="s">
        <v>281</v>
      </c>
      <c r="B203" s="3" t="s">
        <v>282</v>
      </c>
      <c r="C203" s="4" t="s">
        <v>12</v>
      </c>
      <c r="D203" s="5">
        <v>2.2556219999999998</v>
      </c>
      <c r="E203" s="10">
        <v>37.68</v>
      </c>
      <c r="F203" s="19">
        <v>84.99</v>
      </c>
      <c r="G203" s="8">
        <v>0.01</v>
      </c>
    </row>
    <row r="204" spans="1:7" ht="22.8" x14ac:dyDescent="0.25">
      <c r="A204" s="2">
        <v>2868</v>
      </c>
      <c r="B204" s="3" t="s">
        <v>283</v>
      </c>
      <c r="C204" s="4" t="s">
        <v>12</v>
      </c>
      <c r="D204" s="5">
        <v>5.611E-2</v>
      </c>
      <c r="E204" s="12">
        <v>1489.17</v>
      </c>
      <c r="F204" s="19">
        <v>83.55</v>
      </c>
      <c r="G204" s="8">
        <v>0.01</v>
      </c>
    </row>
    <row r="205" spans="1:7" ht="22.8" x14ac:dyDescent="0.25">
      <c r="A205" s="3" t="s">
        <v>284</v>
      </c>
      <c r="B205" s="3" t="s">
        <v>285</v>
      </c>
      <c r="C205" s="4" t="s">
        <v>12</v>
      </c>
      <c r="D205" s="5">
        <v>4</v>
      </c>
      <c r="E205" s="10">
        <v>20.63</v>
      </c>
      <c r="F205" s="19">
        <v>82.52</v>
      </c>
      <c r="G205" s="8">
        <v>0.01</v>
      </c>
    </row>
    <row r="206" spans="1:7" ht="22.8" x14ac:dyDescent="0.25">
      <c r="A206" s="3" t="s">
        <v>286</v>
      </c>
      <c r="B206" s="3" t="s">
        <v>287</v>
      </c>
      <c r="C206" s="4" t="s">
        <v>19</v>
      </c>
      <c r="D206" s="5">
        <v>2.9043133999999999</v>
      </c>
      <c r="E206" s="10">
        <v>28</v>
      </c>
      <c r="F206" s="19">
        <v>81.319999999999993</v>
      </c>
      <c r="G206" s="8">
        <v>0.01</v>
      </c>
    </row>
    <row r="207" spans="1:7" x14ac:dyDescent="0.25">
      <c r="A207" s="2">
        <v>2426</v>
      </c>
      <c r="B207" s="3" t="s">
        <v>288</v>
      </c>
      <c r="C207" s="4" t="s">
        <v>19</v>
      </c>
      <c r="D207" s="5">
        <v>4.94069</v>
      </c>
      <c r="E207" s="10">
        <v>16.329999999999998</v>
      </c>
      <c r="F207" s="19">
        <v>80.680000000000007</v>
      </c>
      <c r="G207" s="8">
        <v>0.01</v>
      </c>
    </row>
    <row r="208" spans="1:7" x14ac:dyDescent="0.25">
      <c r="A208" s="3" t="s">
        <v>289</v>
      </c>
      <c r="B208" s="3" t="s">
        <v>290</v>
      </c>
      <c r="C208" s="4" t="s">
        <v>12</v>
      </c>
      <c r="D208" s="5">
        <v>0.95387</v>
      </c>
      <c r="E208" s="10">
        <v>81.66</v>
      </c>
      <c r="F208" s="19">
        <v>77.89</v>
      </c>
      <c r="G208" s="8">
        <v>0.01</v>
      </c>
    </row>
    <row r="209" spans="1:7" ht="34.200000000000003" x14ac:dyDescent="0.25">
      <c r="A209" s="3" t="s">
        <v>291</v>
      </c>
      <c r="B209" s="3" t="s">
        <v>292</v>
      </c>
      <c r="C209" s="4" t="s">
        <v>37</v>
      </c>
      <c r="D209" s="5">
        <v>4.9706495999999998</v>
      </c>
      <c r="E209" s="10">
        <v>15.54</v>
      </c>
      <c r="F209" s="19">
        <v>77.239999999999995</v>
      </c>
      <c r="G209" s="8">
        <v>0.01</v>
      </c>
    </row>
    <row r="210" spans="1:7" ht="22.8" x14ac:dyDescent="0.25">
      <c r="A210" s="2">
        <v>4057</v>
      </c>
      <c r="B210" s="3" t="s">
        <v>293</v>
      </c>
      <c r="C210" s="4" t="s">
        <v>12</v>
      </c>
      <c r="D210" s="5">
        <v>2.1882899999999998</v>
      </c>
      <c r="E210" s="10">
        <v>34.83</v>
      </c>
      <c r="F210" s="19">
        <v>76.209999999999994</v>
      </c>
      <c r="G210" s="8">
        <v>0.01</v>
      </c>
    </row>
    <row r="211" spans="1:7" x14ac:dyDescent="0.25">
      <c r="A211" s="3" t="s">
        <v>294</v>
      </c>
      <c r="B211" s="3" t="s">
        <v>295</v>
      </c>
      <c r="C211" s="4" t="s">
        <v>12</v>
      </c>
      <c r="D211" s="5">
        <v>3</v>
      </c>
      <c r="E211" s="10">
        <v>25.08</v>
      </c>
      <c r="F211" s="19">
        <v>75.239999999999995</v>
      </c>
      <c r="G211" s="8">
        <v>0.01</v>
      </c>
    </row>
    <row r="212" spans="1:7" x14ac:dyDescent="0.25">
      <c r="A212" s="2">
        <v>3602</v>
      </c>
      <c r="B212" s="3" t="s">
        <v>296</v>
      </c>
      <c r="C212" s="4" t="s">
        <v>12</v>
      </c>
      <c r="D212" s="11">
        <v>18.34797</v>
      </c>
      <c r="E212" s="14">
        <v>3.99</v>
      </c>
      <c r="F212" s="19">
        <v>73.2</v>
      </c>
      <c r="G212" s="8">
        <v>0.01</v>
      </c>
    </row>
    <row r="213" spans="1:7" ht="22.8" x14ac:dyDescent="0.25">
      <c r="A213" s="2">
        <v>2073</v>
      </c>
      <c r="B213" s="3" t="s">
        <v>297</v>
      </c>
      <c r="C213" s="4" t="s">
        <v>109</v>
      </c>
      <c r="D213" s="5">
        <v>2.9895798999999998</v>
      </c>
      <c r="E213" s="10">
        <v>24.4</v>
      </c>
      <c r="F213" s="19">
        <v>72.94</v>
      </c>
      <c r="G213" s="8">
        <v>0.01</v>
      </c>
    </row>
    <row r="214" spans="1:7" x14ac:dyDescent="0.25">
      <c r="A214" s="2">
        <v>2988</v>
      </c>
      <c r="B214" s="3" t="s">
        <v>298</v>
      </c>
      <c r="C214" s="4" t="s">
        <v>12</v>
      </c>
      <c r="D214" s="11">
        <v>24.304227999999998</v>
      </c>
      <c r="E214" s="14">
        <v>2.92</v>
      </c>
      <c r="F214" s="19">
        <v>70.959999999999994</v>
      </c>
      <c r="G214" s="8">
        <v>0.01</v>
      </c>
    </row>
    <row r="215" spans="1:7" x14ac:dyDescent="0.25">
      <c r="A215" s="2">
        <v>3067</v>
      </c>
      <c r="B215" s="3" t="s">
        <v>299</v>
      </c>
      <c r="C215" s="4" t="s">
        <v>12</v>
      </c>
      <c r="D215" s="15">
        <v>166.95</v>
      </c>
      <c r="E215" s="14">
        <v>0.42</v>
      </c>
      <c r="F215" s="19">
        <v>70.11</v>
      </c>
      <c r="G215" s="8">
        <v>0.01</v>
      </c>
    </row>
    <row r="216" spans="1:7" ht="22.8" x14ac:dyDescent="0.25">
      <c r="A216" s="3" t="s">
        <v>300</v>
      </c>
      <c r="B216" s="3" t="s">
        <v>301</v>
      </c>
      <c r="C216" s="4" t="s">
        <v>12</v>
      </c>
      <c r="D216" s="11">
        <v>19</v>
      </c>
      <c r="E216" s="14">
        <v>3.52</v>
      </c>
      <c r="F216" s="19">
        <v>66.88</v>
      </c>
      <c r="G216" s="8">
        <v>0.01</v>
      </c>
    </row>
    <row r="217" spans="1:7" x14ac:dyDescent="0.25">
      <c r="A217" s="2">
        <v>1702</v>
      </c>
      <c r="B217" s="3" t="s">
        <v>302</v>
      </c>
      <c r="C217" s="4" t="s">
        <v>21</v>
      </c>
      <c r="D217" s="5">
        <v>1.032424</v>
      </c>
      <c r="E217" s="10">
        <v>63.35</v>
      </c>
      <c r="F217" s="19">
        <v>65.400000000000006</v>
      </c>
      <c r="G217" s="8">
        <v>0.01</v>
      </c>
    </row>
    <row r="218" spans="1:7" x14ac:dyDescent="0.25">
      <c r="A218" s="3" t="s">
        <v>303</v>
      </c>
      <c r="B218" s="3" t="s">
        <v>304</v>
      </c>
      <c r="C218" s="4" t="s">
        <v>12</v>
      </c>
      <c r="D218" s="5">
        <v>2.1882899999999998</v>
      </c>
      <c r="E218" s="10">
        <v>28.25</v>
      </c>
      <c r="F218" s="19">
        <v>61.81</v>
      </c>
      <c r="G218" s="8">
        <v>0.01</v>
      </c>
    </row>
    <row r="219" spans="1:7" x14ac:dyDescent="0.25">
      <c r="A219" s="3" t="s">
        <v>305</v>
      </c>
      <c r="B219" s="3" t="s">
        <v>306</v>
      </c>
      <c r="C219" s="4" t="s">
        <v>12</v>
      </c>
      <c r="D219" s="5">
        <v>3.4002659999999998</v>
      </c>
      <c r="E219" s="10">
        <v>18.11</v>
      </c>
      <c r="F219" s="19">
        <v>61.57</v>
      </c>
      <c r="G219" s="8">
        <v>0.01</v>
      </c>
    </row>
    <row r="220" spans="1:7" x14ac:dyDescent="0.25">
      <c r="A220" s="3" t="s">
        <v>307</v>
      </c>
      <c r="B220" s="3" t="s">
        <v>308</v>
      </c>
      <c r="C220" s="4" t="s">
        <v>10</v>
      </c>
      <c r="D220" s="5">
        <v>3.3217775999999999</v>
      </c>
      <c r="E220" s="10">
        <v>18.47</v>
      </c>
      <c r="F220" s="19">
        <v>61.35</v>
      </c>
      <c r="G220" s="8">
        <v>0.01</v>
      </c>
    </row>
    <row r="221" spans="1:7" ht="22.8" x14ac:dyDescent="0.25">
      <c r="A221" s="3" t="s">
        <v>309</v>
      </c>
      <c r="B221" s="3" t="s">
        <v>310</v>
      </c>
      <c r="C221" s="4" t="s">
        <v>12</v>
      </c>
      <c r="D221" s="5">
        <v>1</v>
      </c>
      <c r="E221" s="10">
        <v>57.58</v>
      </c>
      <c r="F221" s="19">
        <v>57.58</v>
      </c>
      <c r="G221" s="8">
        <v>0.01</v>
      </c>
    </row>
    <row r="222" spans="1:7" x14ac:dyDescent="0.25">
      <c r="A222" s="3" t="s">
        <v>311</v>
      </c>
      <c r="B222" s="3" t="s">
        <v>312</v>
      </c>
      <c r="C222" s="4" t="s">
        <v>12</v>
      </c>
      <c r="D222" s="5">
        <v>0.85287199999999996</v>
      </c>
      <c r="E222" s="10">
        <v>66.48</v>
      </c>
      <c r="F222" s="19">
        <v>56.69</v>
      </c>
      <c r="G222" s="8">
        <v>0.01</v>
      </c>
    </row>
    <row r="223" spans="1:7" x14ac:dyDescent="0.25">
      <c r="A223" s="3" t="s">
        <v>313</v>
      </c>
      <c r="B223" s="3" t="s">
        <v>314</v>
      </c>
      <c r="C223" s="4" t="s">
        <v>12</v>
      </c>
      <c r="D223" s="5">
        <v>5.644666</v>
      </c>
      <c r="E223" s="14">
        <v>9.8000000000000007</v>
      </c>
      <c r="F223" s="19">
        <v>55.31</v>
      </c>
      <c r="G223" s="8">
        <v>0.01</v>
      </c>
    </row>
    <row r="224" spans="1:7" x14ac:dyDescent="0.25">
      <c r="A224" s="3" t="s">
        <v>315</v>
      </c>
      <c r="B224" s="3" t="s">
        <v>316</v>
      </c>
      <c r="C224" s="4" t="s">
        <v>12</v>
      </c>
      <c r="D224" s="5">
        <v>1</v>
      </c>
      <c r="E224" s="10">
        <v>54.19</v>
      </c>
      <c r="F224" s="19">
        <v>54.19</v>
      </c>
      <c r="G224" s="8">
        <v>0.01</v>
      </c>
    </row>
    <row r="225" spans="1:7" x14ac:dyDescent="0.25">
      <c r="A225" s="2">
        <v>3774</v>
      </c>
      <c r="B225" s="3" t="s">
        <v>317</v>
      </c>
      <c r="C225" s="4" t="s">
        <v>12</v>
      </c>
      <c r="D225" s="5">
        <v>4.4887999999999997E-2</v>
      </c>
      <c r="E225" s="12">
        <v>1190</v>
      </c>
      <c r="F225" s="19">
        <v>53.41</v>
      </c>
      <c r="G225" s="8">
        <v>0.01</v>
      </c>
    </row>
    <row r="226" spans="1:7" ht="22.8" x14ac:dyDescent="0.25">
      <c r="A226" s="2">
        <v>3477</v>
      </c>
      <c r="B226" s="3" t="s">
        <v>318</v>
      </c>
      <c r="C226" s="4" t="s">
        <v>12</v>
      </c>
      <c r="D226" s="5">
        <v>4.1521400000000002</v>
      </c>
      <c r="E226" s="10">
        <v>12.71</v>
      </c>
      <c r="F226" s="19">
        <v>52.77</v>
      </c>
      <c r="G226" s="8">
        <v>0</v>
      </c>
    </row>
    <row r="227" spans="1:7" x14ac:dyDescent="0.25">
      <c r="A227" s="2">
        <v>2051</v>
      </c>
      <c r="B227" s="3" t="s">
        <v>319</v>
      </c>
      <c r="C227" s="4" t="s">
        <v>109</v>
      </c>
      <c r="D227" s="5">
        <v>1.9933399999999999</v>
      </c>
      <c r="E227" s="10">
        <v>25.77</v>
      </c>
      <c r="F227" s="19">
        <v>51.36</v>
      </c>
      <c r="G227" s="8">
        <v>0</v>
      </c>
    </row>
    <row r="228" spans="1:7" x14ac:dyDescent="0.25">
      <c r="A228" s="3" t="s">
        <v>320</v>
      </c>
      <c r="B228" s="3" t="s">
        <v>321</v>
      </c>
      <c r="C228" s="4" t="s">
        <v>12</v>
      </c>
      <c r="D228" s="5">
        <v>0.22444</v>
      </c>
      <c r="E228" s="16">
        <v>216.39</v>
      </c>
      <c r="F228" s="19">
        <v>48.56</v>
      </c>
      <c r="G228" s="8">
        <v>0</v>
      </c>
    </row>
    <row r="229" spans="1:7" ht="22.8" x14ac:dyDescent="0.25">
      <c r="A229" s="2">
        <v>2866</v>
      </c>
      <c r="B229" s="3" t="s">
        <v>322</v>
      </c>
      <c r="C229" s="4" t="s">
        <v>12</v>
      </c>
      <c r="D229" s="5">
        <v>4.4887999999999997E-2</v>
      </c>
      <c r="E229" s="12">
        <v>1081</v>
      </c>
      <c r="F229" s="19">
        <v>48.52</v>
      </c>
      <c r="G229" s="8">
        <v>0</v>
      </c>
    </row>
    <row r="230" spans="1:7" x14ac:dyDescent="0.25">
      <c r="A230" s="2">
        <v>2150</v>
      </c>
      <c r="B230" s="3" t="s">
        <v>323</v>
      </c>
      <c r="C230" s="4" t="s">
        <v>19</v>
      </c>
      <c r="D230" s="5">
        <v>5.9629348999999996</v>
      </c>
      <c r="E230" s="14">
        <v>7.87</v>
      </c>
      <c r="F230" s="19">
        <v>46.92</v>
      </c>
      <c r="G230" s="8">
        <v>0</v>
      </c>
    </row>
    <row r="231" spans="1:7" ht="22.8" x14ac:dyDescent="0.25">
      <c r="A231" s="2">
        <v>2516</v>
      </c>
      <c r="B231" s="3" t="s">
        <v>324</v>
      </c>
      <c r="C231" s="4" t="s">
        <v>37</v>
      </c>
      <c r="D231" s="5">
        <v>3.08873</v>
      </c>
      <c r="E231" s="10">
        <v>15.09</v>
      </c>
      <c r="F231" s="19">
        <v>46.6</v>
      </c>
      <c r="G231" s="8">
        <v>0</v>
      </c>
    </row>
    <row r="232" spans="1:7" x14ac:dyDescent="0.25">
      <c r="A232" s="2">
        <v>2791</v>
      </c>
      <c r="B232" s="3" t="s">
        <v>325</v>
      </c>
      <c r="C232" s="4" t="s">
        <v>19</v>
      </c>
      <c r="D232" s="11">
        <v>11.84</v>
      </c>
      <c r="E232" s="14">
        <v>3.69</v>
      </c>
      <c r="F232" s="19">
        <v>43.68</v>
      </c>
      <c r="G232" s="8">
        <v>0</v>
      </c>
    </row>
    <row r="233" spans="1:7" ht="22.8" x14ac:dyDescent="0.25">
      <c r="A233" s="2">
        <v>4053</v>
      </c>
      <c r="B233" s="3" t="s">
        <v>326</v>
      </c>
      <c r="C233" s="4" t="s">
        <v>12</v>
      </c>
      <c r="D233" s="5">
        <v>2.1546238999999998</v>
      </c>
      <c r="E233" s="10">
        <v>20.05</v>
      </c>
      <c r="F233" s="19">
        <v>43.2</v>
      </c>
      <c r="G233" s="8">
        <v>0</v>
      </c>
    </row>
    <row r="234" spans="1:7" ht="22.8" x14ac:dyDescent="0.25">
      <c r="A234" s="2">
        <v>4056</v>
      </c>
      <c r="B234" s="3" t="s">
        <v>327</v>
      </c>
      <c r="C234" s="4" t="s">
        <v>12</v>
      </c>
      <c r="D234" s="5">
        <v>1.5149699999999999</v>
      </c>
      <c r="E234" s="10">
        <v>28.34</v>
      </c>
      <c r="F234" s="19">
        <v>42.93</v>
      </c>
      <c r="G234" s="8">
        <v>0</v>
      </c>
    </row>
    <row r="235" spans="1:7" x14ac:dyDescent="0.25">
      <c r="A235" s="2">
        <v>2481</v>
      </c>
      <c r="B235" s="3" t="s">
        <v>328</v>
      </c>
      <c r="C235" s="4" t="s">
        <v>19</v>
      </c>
      <c r="D235" s="5">
        <v>4.9924999999999997</v>
      </c>
      <c r="E235" s="14">
        <v>8.33</v>
      </c>
      <c r="F235" s="19">
        <v>41.58</v>
      </c>
      <c r="G235" s="8">
        <v>0</v>
      </c>
    </row>
    <row r="236" spans="1:7" x14ac:dyDescent="0.25">
      <c r="A236" s="2">
        <v>1674</v>
      </c>
      <c r="B236" s="3" t="s">
        <v>329</v>
      </c>
      <c r="C236" s="4" t="s">
        <v>12</v>
      </c>
      <c r="D236" s="11">
        <v>36.795050000000003</v>
      </c>
      <c r="E236" s="14">
        <v>1.1299999999999999</v>
      </c>
      <c r="F236" s="19">
        <v>41.57</v>
      </c>
      <c r="G236" s="8">
        <v>0</v>
      </c>
    </row>
    <row r="237" spans="1:7" ht="34.200000000000003" x14ac:dyDescent="0.25">
      <c r="A237" s="2">
        <v>2693</v>
      </c>
      <c r="B237" s="3" t="s">
        <v>330</v>
      </c>
      <c r="C237" s="4" t="s">
        <v>19</v>
      </c>
      <c r="D237" s="5">
        <v>5.7919999999999998</v>
      </c>
      <c r="E237" s="14">
        <v>7.15</v>
      </c>
      <c r="F237" s="19">
        <v>41.41</v>
      </c>
      <c r="G237" s="8">
        <v>0</v>
      </c>
    </row>
    <row r="238" spans="1:7" ht="22.8" x14ac:dyDescent="0.25">
      <c r="A238" s="3" t="s">
        <v>331</v>
      </c>
      <c r="B238" s="3" t="s">
        <v>332</v>
      </c>
      <c r="C238" s="4" t="s">
        <v>12</v>
      </c>
      <c r="D238" s="5">
        <v>0.20199590000000001</v>
      </c>
      <c r="E238" s="16">
        <v>203.08</v>
      </c>
      <c r="F238" s="19">
        <v>41.02</v>
      </c>
      <c r="G238" s="8">
        <v>0</v>
      </c>
    </row>
    <row r="239" spans="1:7" x14ac:dyDescent="0.25">
      <c r="A239" s="2">
        <v>2384</v>
      </c>
      <c r="B239" s="3" t="s">
        <v>333</v>
      </c>
      <c r="C239" s="4" t="s">
        <v>12</v>
      </c>
      <c r="D239" s="11">
        <v>24.475182</v>
      </c>
      <c r="E239" s="14">
        <v>1.67</v>
      </c>
      <c r="F239" s="19">
        <v>40.869999999999997</v>
      </c>
      <c r="G239" s="8">
        <v>0</v>
      </c>
    </row>
    <row r="240" spans="1:7" x14ac:dyDescent="0.25">
      <c r="A240" s="3" t="s">
        <v>334</v>
      </c>
      <c r="B240" s="3" t="s">
        <v>335</v>
      </c>
      <c r="C240" s="4" t="s">
        <v>12</v>
      </c>
      <c r="D240" s="5">
        <v>1.0548679999999999</v>
      </c>
      <c r="E240" s="10">
        <v>38.520000000000003</v>
      </c>
      <c r="F240" s="19">
        <v>40.630000000000003</v>
      </c>
      <c r="G240" s="8">
        <v>0</v>
      </c>
    </row>
    <row r="241" spans="1:7" x14ac:dyDescent="0.25">
      <c r="A241" s="3" t="s">
        <v>336</v>
      </c>
      <c r="B241" s="3" t="s">
        <v>337</v>
      </c>
      <c r="C241" s="4" t="s">
        <v>12</v>
      </c>
      <c r="D241" s="5">
        <v>1</v>
      </c>
      <c r="E241" s="10">
        <v>39.72</v>
      </c>
      <c r="F241" s="19">
        <v>39.72</v>
      </c>
      <c r="G241" s="8">
        <v>0</v>
      </c>
    </row>
    <row r="242" spans="1:7" ht="22.8" x14ac:dyDescent="0.25">
      <c r="A242" s="3" t="s">
        <v>338</v>
      </c>
      <c r="B242" s="3" t="s">
        <v>339</v>
      </c>
      <c r="C242" s="4" t="s">
        <v>12</v>
      </c>
      <c r="D242" s="5">
        <v>1.0548679999999999</v>
      </c>
      <c r="E242" s="10">
        <v>37.18</v>
      </c>
      <c r="F242" s="19">
        <v>39.21</v>
      </c>
      <c r="G242" s="8">
        <v>0</v>
      </c>
    </row>
    <row r="243" spans="1:7" x14ac:dyDescent="0.25">
      <c r="A243" s="3" t="s">
        <v>340</v>
      </c>
      <c r="B243" s="3" t="s">
        <v>341</v>
      </c>
      <c r="C243" s="4" t="s">
        <v>12</v>
      </c>
      <c r="D243" s="5">
        <v>7</v>
      </c>
      <c r="E243" s="14">
        <v>5.33</v>
      </c>
      <c r="F243" s="19">
        <v>37.31</v>
      </c>
      <c r="G243" s="8">
        <v>0</v>
      </c>
    </row>
    <row r="244" spans="1:7" ht="22.8" x14ac:dyDescent="0.25">
      <c r="A244" s="3" t="s">
        <v>342</v>
      </c>
      <c r="B244" s="3" t="s">
        <v>343</v>
      </c>
      <c r="C244" s="4" t="s">
        <v>12</v>
      </c>
      <c r="D244" s="5">
        <v>2.0311819999999998</v>
      </c>
      <c r="E244" s="10">
        <v>18.14</v>
      </c>
      <c r="F244" s="19">
        <v>36.840000000000003</v>
      </c>
      <c r="G244" s="8">
        <v>0</v>
      </c>
    </row>
    <row r="245" spans="1:7" x14ac:dyDescent="0.25">
      <c r="A245" s="2">
        <v>2307</v>
      </c>
      <c r="B245" s="3" t="s">
        <v>344</v>
      </c>
      <c r="C245" s="4" t="s">
        <v>19</v>
      </c>
      <c r="D245" s="5">
        <v>3.1337999999999999</v>
      </c>
      <c r="E245" s="10">
        <v>11.69</v>
      </c>
      <c r="F245" s="19">
        <v>36.630000000000003</v>
      </c>
      <c r="G245" s="8">
        <v>0</v>
      </c>
    </row>
    <row r="246" spans="1:7" x14ac:dyDescent="0.25">
      <c r="A246" s="3" t="s">
        <v>345</v>
      </c>
      <c r="B246" s="3" t="s">
        <v>346</v>
      </c>
      <c r="C246" s="4" t="s">
        <v>12</v>
      </c>
      <c r="D246" s="5">
        <v>4</v>
      </c>
      <c r="E246" s="14">
        <v>8.93</v>
      </c>
      <c r="F246" s="19">
        <v>35.72</v>
      </c>
      <c r="G246" s="8">
        <v>0</v>
      </c>
    </row>
    <row r="247" spans="1:7" x14ac:dyDescent="0.25">
      <c r="A247" s="3" t="s">
        <v>347</v>
      </c>
      <c r="B247" s="3" t="s">
        <v>348</v>
      </c>
      <c r="C247" s="4" t="s">
        <v>37</v>
      </c>
      <c r="D247" s="5">
        <v>5.644666</v>
      </c>
      <c r="E247" s="14">
        <v>6.2</v>
      </c>
      <c r="F247" s="19">
        <v>34.99</v>
      </c>
      <c r="G247" s="8">
        <v>0</v>
      </c>
    </row>
    <row r="248" spans="1:7" x14ac:dyDescent="0.25">
      <c r="A248" s="3" t="s">
        <v>349</v>
      </c>
      <c r="B248" s="3" t="s">
        <v>350</v>
      </c>
      <c r="C248" s="4" t="s">
        <v>12</v>
      </c>
      <c r="D248" s="5">
        <v>2</v>
      </c>
      <c r="E248" s="10">
        <v>17.47</v>
      </c>
      <c r="F248" s="19">
        <v>34.94</v>
      </c>
      <c r="G248" s="8">
        <v>0</v>
      </c>
    </row>
    <row r="249" spans="1:7" ht="68.400000000000006" x14ac:dyDescent="0.25">
      <c r="A249" s="3" t="s">
        <v>351</v>
      </c>
      <c r="B249" s="3" t="s">
        <v>352</v>
      </c>
      <c r="C249" s="4" t="s">
        <v>241</v>
      </c>
      <c r="D249" s="5">
        <v>0.23487520000000001</v>
      </c>
      <c r="E249" s="16">
        <v>148.28</v>
      </c>
      <c r="F249" s="19">
        <v>34.82</v>
      </c>
      <c r="G249" s="8">
        <v>0</v>
      </c>
    </row>
    <row r="250" spans="1:7" x14ac:dyDescent="0.25">
      <c r="A250" s="3" t="s">
        <v>353</v>
      </c>
      <c r="B250" s="3" t="s">
        <v>354</v>
      </c>
      <c r="C250" s="4" t="s">
        <v>12</v>
      </c>
      <c r="D250" s="5">
        <v>0.67332000000000003</v>
      </c>
      <c r="E250" s="10">
        <v>50.26</v>
      </c>
      <c r="F250" s="19">
        <v>33.840000000000003</v>
      </c>
      <c r="G250" s="8">
        <v>0</v>
      </c>
    </row>
    <row r="251" spans="1:7" x14ac:dyDescent="0.25">
      <c r="A251" s="2">
        <v>1120</v>
      </c>
      <c r="B251" s="3" t="s">
        <v>355</v>
      </c>
      <c r="C251" s="4" t="s">
        <v>19</v>
      </c>
      <c r="D251" s="5">
        <v>4.1382000000000003</v>
      </c>
      <c r="E251" s="14">
        <v>7.92</v>
      </c>
      <c r="F251" s="19">
        <v>32.770000000000003</v>
      </c>
      <c r="G251" s="8">
        <v>0</v>
      </c>
    </row>
    <row r="252" spans="1:7" ht="22.8" x14ac:dyDescent="0.25">
      <c r="A252" s="3" t="s">
        <v>356</v>
      </c>
      <c r="B252" s="3" t="s">
        <v>357</v>
      </c>
      <c r="C252" s="4" t="s">
        <v>12</v>
      </c>
      <c r="D252" s="5">
        <v>0.20199590000000001</v>
      </c>
      <c r="E252" s="16">
        <v>160.33000000000001</v>
      </c>
      <c r="F252" s="19">
        <v>32.380000000000003</v>
      </c>
      <c r="G252" s="8">
        <v>0</v>
      </c>
    </row>
    <row r="253" spans="1:7" x14ac:dyDescent="0.25">
      <c r="A253" s="3" t="s">
        <v>358</v>
      </c>
      <c r="B253" s="3" t="s">
        <v>359</v>
      </c>
      <c r="C253" s="4" t="s">
        <v>12</v>
      </c>
      <c r="D253" s="5">
        <v>1.0548679999999999</v>
      </c>
      <c r="E253" s="10">
        <v>30.29</v>
      </c>
      <c r="F253" s="19">
        <v>31.95</v>
      </c>
      <c r="G253" s="8">
        <v>0</v>
      </c>
    </row>
    <row r="254" spans="1:7" x14ac:dyDescent="0.25">
      <c r="A254" s="2">
        <v>3065</v>
      </c>
      <c r="B254" s="3" t="s">
        <v>360</v>
      </c>
      <c r="C254" s="4" t="s">
        <v>12</v>
      </c>
      <c r="D254" s="11">
        <v>29.222087999999999</v>
      </c>
      <c r="E254" s="14">
        <v>1.03</v>
      </c>
      <c r="F254" s="19">
        <v>30.09</v>
      </c>
      <c r="G254" s="8">
        <v>0</v>
      </c>
    </row>
    <row r="255" spans="1:7" x14ac:dyDescent="0.25">
      <c r="A255" s="3" t="s">
        <v>361</v>
      </c>
      <c r="B255" s="3" t="s">
        <v>362</v>
      </c>
      <c r="C255" s="4" t="s">
        <v>12</v>
      </c>
      <c r="D255" s="5">
        <v>1</v>
      </c>
      <c r="E255" s="10">
        <v>30</v>
      </c>
      <c r="F255" s="19">
        <v>30</v>
      </c>
      <c r="G255" s="8">
        <v>0</v>
      </c>
    </row>
    <row r="256" spans="1:7" x14ac:dyDescent="0.25">
      <c r="A256" s="3" t="s">
        <v>363</v>
      </c>
      <c r="B256" s="3" t="s">
        <v>364</v>
      </c>
      <c r="C256" s="4" t="s">
        <v>12</v>
      </c>
      <c r="D256" s="5">
        <v>0.85287199999999996</v>
      </c>
      <c r="E256" s="10">
        <v>34.99</v>
      </c>
      <c r="F256" s="19">
        <v>29.84</v>
      </c>
      <c r="G256" s="8">
        <v>0</v>
      </c>
    </row>
    <row r="257" spans="1:7" ht="68.400000000000006" x14ac:dyDescent="0.25">
      <c r="A257" s="3" t="s">
        <v>365</v>
      </c>
      <c r="B257" s="3" t="s">
        <v>366</v>
      </c>
      <c r="C257" s="4" t="s">
        <v>270</v>
      </c>
      <c r="D257" s="5">
        <v>0.47800480000000001</v>
      </c>
      <c r="E257" s="10">
        <v>62.07</v>
      </c>
      <c r="F257" s="19">
        <v>29.66</v>
      </c>
      <c r="G257" s="8">
        <v>0</v>
      </c>
    </row>
    <row r="258" spans="1:7" ht="22.8" x14ac:dyDescent="0.25">
      <c r="A258" s="2">
        <v>3337</v>
      </c>
      <c r="B258" s="3" t="s">
        <v>367</v>
      </c>
      <c r="C258" s="4" t="s">
        <v>12</v>
      </c>
      <c r="D258" s="5">
        <v>3.4114879999999999</v>
      </c>
      <c r="E258" s="14">
        <v>8.3699999999999992</v>
      </c>
      <c r="F258" s="19">
        <v>28.55</v>
      </c>
      <c r="G258" s="8">
        <v>0</v>
      </c>
    </row>
    <row r="259" spans="1:7" ht="34.200000000000003" x14ac:dyDescent="0.25">
      <c r="A259" s="3" t="s">
        <v>368</v>
      </c>
      <c r="B259" s="3" t="s">
        <v>369</v>
      </c>
      <c r="C259" s="4" t="s">
        <v>12</v>
      </c>
      <c r="D259" s="5">
        <v>1.0925</v>
      </c>
      <c r="E259" s="10">
        <v>26.04</v>
      </c>
      <c r="F259" s="19">
        <v>28.44</v>
      </c>
      <c r="G259" s="8">
        <v>0</v>
      </c>
    </row>
    <row r="260" spans="1:7" ht="22.8" x14ac:dyDescent="0.25">
      <c r="A260" s="3" t="s">
        <v>370</v>
      </c>
      <c r="B260" s="3" t="s">
        <v>371</v>
      </c>
      <c r="C260" s="4" t="s">
        <v>12</v>
      </c>
      <c r="D260" s="5">
        <v>4</v>
      </c>
      <c r="E260" s="14">
        <v>7</v>
      </c>
      <c r="F260" s="19">
        <v>28</v>
      </c>
      <c r="G260" s="8">
        <v>0</v>
      </c>
    </row>
    <row r="261" spans="1:7" ht="22.8" x14ac:dyDescent="0.25">
      <c r="A261" s="2">
        <v>3422</v>
      </c>
      <c r="B261" s="3" t="s">
        <v>372</v>
      </c>
      <c r="C261" s="4" t="s">
        <v>12</v>
      </c>
      <c r="D261" s="5">
        <v>0.41521400000000003</v>
      </c>
      <c r="E261" s="10">
        <v>66.38</v>
      </c>
      <c r="F261" s="19">
        <v>27.56</v>
      </c>
      <c r="G261" s="8">
        <v>0</v>
      </c>
    </row>
    <row r="262" spans="1:7" ht="22.8" x14ac:dyDescent="0.25">
      <c r="A262" s="3" t="s">
        <v>373</v>
      </c>
      <c r="B262" s="3" t="s">
        <v>374</v>
      </c>
      <c r="C262" s="4" t="s">
        <v>12</v>
      </c>
      <c r="D262" s="5">
        <v>2.2556219999999998</v>
      </c>
      <c r="E262" s="10">
        <v>12.18</v>
      </c>
      <c r="F262" s="19">
        <v>27.47</v>
      </c>
      <c r="G262" s="8">
        <v>0</v>
      </c>
    </row>
    <row r="263" spans="1:7" x14ac:dyDescent="0.25">
      <c r="A263" s="2">
        <v>1862</v>
      </c>
      <c r="B263" s="3" t="s">
        <v>375</v>
      </c>
      <c r="C263" s="4" t="s">
        <v>19</v>
      </c>
      <c r="D263" s="5">
        <v>1.1860059999999999</v>
      </c>
      <c r="E263" s="10">
        <v>23.04</v>
      </c>
      <c r="F263" s="19">
        <v>27.32</v>
      </c>
      <c r="G263" s="8">
        <v>0</v>
      </c>
    </row>
    <row r="264" spans="1:7" x14ac:dyDescent="0.25">
      <c r="A264" s="3" t="s">
        <v>376</v>
      </c>
      <c r="B264" s="3" t="s">
        <v>377</v>
      </c>
      <c r="C264" s="4" t="s">
        <v>12</v>
      </c>
      <c r="D264" s="11">
        <v>27.647193900000001</v>
      </c>
      <c r="E264" s="14">
        <v>0.92</v>
      </c>
      <c r="F264" s="19">
        <v>25.43</v>
      </c>
      <c r="G264" s="8">
        <v>0</v>
      </c>
    </row>
    <row r="265" spans="1:7" x14ac:dyDescent="0.25">
      <c r="A265" s="3" t="s">
        <v>378</v>
      </c>
      <c r="B265" s="3" t="s">
        <v>379</v>
      </c>
      <c r="C265" s="4" t="s">
        <v>12</v>
      </c>
      <c r="D265" s="5">
        <v>5.0835660000000003</v>
      </c>
      <c r="E265" s="14">
        <v>4.8899999999999997</v>
      </c>
      <c r="F265" s="19">
        <v>24.85</v>
      </c>
      <c r="G265" s="8">
        <v>0</v>
      </c>
    </row>
    <row r="266" spans="1:7" ht="22.8" x14ac:dyDescent="0.25">
      <c r="A266" s="2">
        <v>2846</v>
      </c>
      <c r="B266" s="3" t="s">
        <v>380</v>
      </c>
      <c r="C266" s="4" t="s">
        <v>12</v>
      </c>
      <c r="D266" s="5">
        <v>6.2730980000000001</v>
      </c>
      <c r="E266" s="14">
        <v>3.75</v>
      </c>
      <c r="F266" s="19">
        <v>23.52</v>
      </c>
      <c r="G266" s="8">
        <v>0</v>
      </c>
    </row>
    <row r="267" spans="1:7" x14ac:dyDescent="0.25">
      <c r="A267" s="3" t="s">
        <v>381</v>
      </c>
      <c r="B267" s="3" t="s">
        <v>382</v>
      </c>
      <c r="C267" s="4" t="s">
        <v>12</v>
      </c>
      <c r="D267" s="5">
        <v>2</v>
      </c>
      <c r="E267" s="10">
        <v>11.75</v>
      </c>
      <c r="F267" s="19">
        <v>23.5</v>
      </c>
      <c r="G267" s="8">
        <v>0</v>
      </c>
    </row>
    <row r="268" spans="1:7" x14ac:dyDescent="0.25">
      <c r="A268" s="2">
        <v>3259</v>
      </c>
      <c r="B268" s="3" t="s">
        <v>383</v>
      </c>
      <c r="C268" s="4" t="s">
        <v>12</v>
      </c>
      <c r="D268" s="5">
        <v>2.0311819999999998</v>
      </c>
      <c r="E268" s="10">
        <v>11.52</v>
      </c>
      <c r="F268" s="19">
        <v>23.39</v>
      </c>
      <c r="G268" s="8">
        <v>0</v>
      </c>
    </row>
    <row r="269" spans="1:7" x14ac:dyDescent="0.25">
      <c r="A269" s="2">
        <v>1893</v>
      </c>
      <c r="B269" s="3" t="s">
        <v>384</v>
      </c>
      <c r="C269" s="4" t="s">
        <v>12</v>
      </c>
      <c r="D269" s="5">
        <v>9.9997498999999994</v>
      </c>
      <c r="E269" s="14">
        <v>2.27</v>
      </c>
      <c r="F269" s="19">
        <v>22.69</v>
      </c>
      <c r="G269" s="8">
        <v>0</v>
      </c>
    </row>
    <row r="270" spans="1:7" x14ac:dyDescent="0.25">
      <c r="A270" s="2">
        <v>3138</v>
      </c>
      <c r="B270" s="3" t="s">
        <v>385</v>
      </c>
      <c r="C270" s="4" t="s">
        <v>12</v>
      </c>
      <c r="D270" s="5">
        <v>7.8778439999999996</v>
      </c>
      <c r="E270" s="14">
        <v>2.79</v>
      </c>
      <c r="F270" s="19">
        <v>21.97</v>
      </c>
      <c r="G270" s="8">
        <v>0</v>
      </c>
    </row>
    <row r="271" spans="1:7" ht="34.200000000000003" x14ac:dyDescent="0.25">
      <c r="A271" s="2">
        <v>1896</v>
      </c>
      <c r="B271" s="3" t="s">
        <v>386</v>
      </c>
      <c r="C271" s="4" t="s">
        <v>21</v>
      </c>
      <c r="D271" s="5">
        <v>6.5216250000000002</v>
      </c>
      <c r="E271" s="14">
        <v>3.26</v>
      </c>
      <c r="F271" s="19">
        <v>21.26</v>
      </c>
      <c r="G271" s="8">
        <v>0</v>
      </c>
    </row>
    <row r="272" spans="1:7" ht="22.8" x14ac:dyDescent="0.25">
      <c r="A272" s="3" t="s">
        <v>387</v>
      </c>
      <c r="B272" s="3" t="s">
        <v>388</v>
      </c>
      <c r="C272" s="4" t="s">
        <v>12</v>
      </c>
      <c r="D272" s="5">
        <v>0.20199590000000001</v>
      </c>
      <c r="E272" s="10">
        <v>95</v>
      </c>
      <c r="F272" s="19">
        <v>19.18</v>
      </c>
      <c r="G272" s="8">
        <v>0</v>
      </c>
    </row>
    <row r="273" spans="1:7" x14ac:dyDescent="0.25">
      <c r="A273" s="2">
        <v>2782</v>
      </c>
      <c r="B273" s="3" t="s">
        <v>389</v>
      </c>
      <c r="C273" s="4" t="s">
        <v>109</v>
      </c>
      <c r="D273" s="5">
        <v>3.4673620000000001</v>
      </c>
      <c r="E273" s="14">
        <v>5.49</v>
      </c>
      <c r="F273" s="19">
        <v>19.03</v>
      </c>
      <c r="G273" s="8">
        <v>0</v>
      </c>
    </row>
    <row r="274" spans="1:7" ht="22.8" x14ac:dyDescent="0.25">
      <c r="A274" s="2">
        <v>3135</v>
      </c>
      <c r="B274" s="3" t="s">
        <v>390</v>
      </c>
      <c r="C274" s="4" t="s">
        <v>12</v>
      </c>
      <c r="D274" s="5">
        <v>3.7257039999999999</v>
      </c>
      <c r="E274" s="14">
        <v>5.03</v>
      </c>
      <c r="F274" s="19">
        <v>18.739999999999998</v>
      </c>
      <c r="G274" s="8">
        <v>0</v>
      </c>
    </row>
    <row r="275" spans="1:7" x14ac:dyDescent="0.25">
      <c r="A275" s="2">
        <v>105</v>
      </c>
      <c r="B275" s="3" t="s">
        <v>391</v>
      </c>
      <c r="C275" s="4" t="s">
        <v>19</v>
      </c>
      <c r="D275" s="5">
        <v>1.0579403999999999</v>
      </c>
      <c r="E275" s="10">
        <v>16.78</v>
      </c>
      <c r="F275" s="19">
        <v>17.75</v>
      </c>
      <c r="G275" s="8">
        <v>0</v>
      </c>
    </row>
    <row r="276" spans="1:7" x14ac:dyDescent="0.25">
      <c r="A276" s="3" t="s">
        <v>392</v>
      </c>
      <c r="B276" s="3" t="s">
        <v>393</v>
      </c>
      <c r="C276" s="4" t="s">
        <v>12</v>
      </c>
      <c r="D276" s="5">
        <v>2</v>
      </c>
      <c r="E276" s="14">
        <v>8.57</v>
      </c>
      <c r="F276" s="19">
        <v>17.14</v>
      </c>
      <c r="G276" s="8">
        <v>0</v>
      </c>
    </row>
    <row r="277" spans="1:7" x14ac:dyDescent="0.25">
      <c r="A277" s="3" t="s">
        <v>394</v>
      </c>
      <c r="B277" s="3" t="s">
        <v>395</v>
      </c>
      <c r="C277" s="4" t="s">
        <v>12</v>
      </c>
      <c r="D277" s="5">
        <v>1</v>
      </c>
      <c r="E277" s="10">
        <v>16.14</v>
      </c>
      <c r="F277" s="19">
        <v>16.14</v>
      </c>
      <c r="G277" s="8">
        <v>0</v>
      </c>
    </row>
    <row r="278" spans="1:7" x14ac:dyDescent="0.25">
      <c r="A278" s="2">
        <v>2860</v>
      </c>
      <c r="B278" s="3" t="s">
        <v>396</v>
      </c>
      <c r="C278" s="4" t="s">
        <v>12</v>
      </c>
      <c r="D278" s="5">
        <v>0.381548</v>
      </c>
      <c r="E278" s="10">
        <v>41.43</v>
      </c>
      <c r="F278" s="19">
        <v>15.8</v>
      </c>
      <c r="G278" s="8">
        <v>0</v>
      </c>
    </row>
    <row r="279" spans="1:7" x14ac:dyDescent="0.25">
      <c r="A279" s="3" t="s">
        <v>397</v>
      </c>
      <c r="B279" s="3" t="s">
        <v>398</v>
      </c>
      <c r="C279" s="4" t="s">
        <v>12</v>
      </c>
      <c r="D279" s="5">
        <v>1</v>
      </c>
      <c r="E279" s="10">
        <v>15.56</v>
      </c>
      <c r="F279" s="19">
        <v>15.56</v>
      </c>
      <c r="G279" s="8">
        <v>0</v>
      </c>
    </row>
    <row r="280" spans="1:7" x14ac:dyDescent="0.25">
      <c r="A280" s="3" t="s">
        <v>399</v>
      </c>
      <c r="B280" s="3" t="s">
        <v>400</v>
      </c>
      <c r="C280" s="4" t="s">
        <v>12</v>
      </c>
      <c r="D280" s="5">
        <v>0.42643599999999998</v>
      </c>
      <c r="E280" s="10">
        <v>36.01</v>
      </c>
      <c r="F280" s="19">
        <v>15.35</v>
      </c>
      <c r="G280" s="8">
        <v>0</v>
      </c>
    </row>
    <row r="281" spans="1:7" ht="22.8" x14ac:dyDescent="0.25">
      <c r="A281" s="3" t="s">
        <v>401</v>
      </c>
      <c r="B281" s="3" t="s">
        <v>402</v>
      </c>
      <c r="C281" s="4" t="s">
        <v>12</v>
      </c>
      <c r="D281" s="5">
        <v>1.0548679999999999</v>
      </c>
      <c r="E281" s="10">
        <v>14.24</v>
      </c>
      <c r="F281" s="19">
        <v>15.02</v>
      </c>
      <c r="G281" s="8">
        <v>0</v>
      </c>
    </row>
    <row r="282" spans="1:7" x14ac:dyDescent="0.25">
      <c r="A282" s="3" t="s">
        <v>403</v>
      </c>
      <c r="B282" s="3" t="s">
        <v>404</v>
      </c>
      <c r="C282" s="4" t="s">
        <v>12</v>
      </c>
      <c r="D282" s="5">
        <v>3</v>
      </c>
      <c r="E282" s="14">
        <v>4.83</v>
      </c>
      <c r="F282" s="19">
        <v>14.49</v>
      </c>
      <c r="G282" s="8">
        <v>0</v>
      </c>
    </row>
    <row r="283" spans="1:7" x14ac:dyDescent="0.25">
      <c r="A283" s="3" t="s">
        <v>405</v>
      </c>
      <c r="B283" s="3" t="s">
        <v>406</v>
      </c>
      <c r="C283" s="4" t="s">
        <v>12</v>
      </c>
      <c r="D283" s="5">
        <v>6.3578619999999999</v>
      </c>
      <c r="E283" s="14">
        <v>2.2599999999999998</v>
      </c>
      <c r="F283" s="19">
        <v>14.36</v>
      </c>
      <c r="G283" s="8">
        <v>0</v>
      </c>
    </row>
    <row r="284" spans="1:7" x14ac:dyDescent="0.25">
      <c r="A284" s="2">
        <v>2492</v>
      </c>
      <c r="B284" s="3" t="s">
        <v>407</v>
      </c>
      <c r="C284" s="4" t="s">
        <v>12</v>
      </c>
      <c r="D284" s="11">
        <v>62.246994000000001</v>
      </c>
      <c r="E284" s="14">
        <v>0.23</v>
      </c>
      <c r="F284" s="19">
        <v>14.31</v>
      </c>
      <c r="G284" s="8">
        <v>0</v>
      </c>
    </row>
    <row r="285" spans="1:7" x14ac:dyDescent="0.25">
      <c r="A285" s="3" t="s">
        <v>408</v>
      </c>
      <c r="B285" s="3" t="s">
        <v>409</v>
      </c>
      <c r="C285" s="4" t="s">
        <v>12</v>
      </c>
      <c r="D285" s="5">
        <v>1</v>
      </c>
      <c r="E285" s="10">
        <v>14.27</v>
      </c>
      <c r="F285" s="19">
        <v>14.27</v>
      </c>
      <c r="G285" s="8">
        <v>0</v>
      </c>
    </row>
    <row r="286" spans="1:7" x14ac:dyDescent="0.25">
      <c r="A286" s="2">
        <v>2493</v>
      </c>
      <c r="B286" s="3" t="s">
        <v>410</v>
      </c>
      <c r="C286" s="4" t="s">
        <v>12</v>
      </c>
      <c r="D286" s="11">
        <v>69.025081999999998</v>
      </c>
      <c r="E286" s="14">
        <v>0.2</v>
      </c>
      <c r="F286" s="19">
        <v>13.8</v>
      </c>
      <c r="G286" s="8">
        <v>0</v>
      </c>
    </row>
    <row r="287" spans="1:7" x14ac:dyDescent="0.25">
      <c r="A287" s="3" t="s">
        <v>411</v>
      </c>
      <c r="B287" s="3" t="s">
        <v>412</v>
      </c>
      <c r="C287" s="4" t="s">
        <v>37</v>
      </c>
      <c r="D287" s="5">
        <v>1.01</v>
      </c>
      <c r="E287" s="10">
        <v>13.6</v>
      </c>
      <c r="F287" s="19">
        <v>13.73</v>
      </c>
      <c r="G287" s="8">
        <v>0</v>
      </c>
    </row>
    <row r="288" spans="1:7" ht="22.8" x14ac:dyDescent="0.25">
      <c r="A288" s="3" t="s">
        <v>413</v>
      </c>
      <c r="B288" s="3" t="s">
        <v>414</v>
      </c>
      <c r="C288" s="4" t="s">
        <v>12</v>
      </c>
      <c r="D288" s="5">
        <v>2</v>
      </c>
      <c r="E288" s="14">
        <v>6.51</v>
      </c>
      <c r="F288" s="19">
        <v>13.02</v>
      </c>
      <c r="G288" s="8">
        <v>0</v>
      </c>
    </row>
    <row r="289" spans="1:7" x14ac:dyDescent="0.25">
      <c r="A289" s="3" t="s">
        <v>415</v>
      </c>
      <c r="B289" s="3" t="s">
        <v>416</v>
      </c>
      <c r="C289" s="4" t="s">
        <v>12</v>
      </c>
      <c r="D289" s="5">
        <v>0.20199590000000001</v>
      </c>
      <c r="E289" s="10">
        <v>63.99</v>
      </c>
      <c r="F289" s="19">
        <v>12.92</v>
      </c>
      <c r="G289" s="8">
        <v>0</v>
      </c>
    </row>
    <row r="290" spans="1:7" x14ac:dyDescent="0.25">
      <c r="A290" s="2">
        <v>2212</v>
      </c>
      <c r="B290" s="3" t="s">
        <v>417</v>
      </c>
      <c r="C290" s="4" t="s">
        <v>109</v>
      </c>
      <c r="D290" s="5">
        <v>0.2984</v>
      </c>
      <c r="E290" s="10">
        <v>43.03</v>
      </c>
      <c r="F290" s="19">
        <v>12.84</v>
      </c>
      <c r="G290" s="8">
        <v>0</v>
      </c>
    </row>
    <row r="291" spans="1:7" x14ac:dyDescent="0.25">
      <c r="A291" s="3" t="s">
        <v>418</v>
      </c>
      <c r="B291" s="3" t="s">
        <v>419</v>
      </c>
      <c r="C291" s="4" t="s">
        <v>12</v>
      </c>
      <c r="D291" s="5">
        <v>1.0548679999999999</v>
      </c>
      <c r="E291" s="10">
        <v>10.89</v>
      </c>
      <c r="F291" s="19">
        <v>11.48</v>
      </c>
      <c r="G291" s="8">
        <v>0</v>
      </c>
    </row>
    <row r="292" spans="1:7" x14ac:dyDescent="0.25">
      <c r="A292" s="3" t="s">
        <v>420</v>
      </c>
      <c r="B292" s="3" t="s">
        <v>421</v>
      </c>
      <c r="C292" s="4" t="s">
        <v>12</v>
      </c>
      <c r="D292" s="5">
        <v>0.90898199999999996</v>
      </c>
      <c r="E292" s="10">
        <v>12.03</v>
      </c>
      <c r="F292" s="19">
        <v>10.93</v>
      </c>
      <c r="G292" s="8">
        <v>0</v>
      </c>
    </row>
    <row r="293" spans="1:7" ht="22.8" x14ac:dyDescent="0.25">
      <c r="A293" s="3" t="s">
        <v>422</v>
      </c>
      <c r="B293" s="3" t="s">
        <v>423</v>
      </c>
      <c r="C293" s="4" t="s">
        <v>12</v>
      </c>
      <c r="D293" s="5">
        <v>0.20199590000000001</v>
      </c>
      <c r="E293" s="10">
        <v>53.95</v>
      </c>
      <c r="F293" s="19">
        <v>10.89</v>
      </c>
      <c r="G293" s="8">
        <v>0</v>
      </c>
    </row>
    <row r="294" spans="1:7" x14ac:dyDescent="0.25">
      <c r="A294" s="2">
        <v>2847</v>
      </c>
      <c r="B294" s="3" t="s">
        <v>424</v>
      </c>
      <c r="C294" s="4" t="s">
        <v>19</v>
      </c>
      <c r="D294" s="5">
        <v>0.58354399999999995</v>
      </c>
      <c r="E294" s="10">
        <v>18.440000000000001</v>
      </c>
      <c r="F294" s="19">
        <v>10.76</v>
      </c>
      <c r="G294" s="8">
        <v>0</v>
      </c>
    </row>
    <row r="295" spans="1:7" x14ac:dyDescent="0.25">
      <c r="A295" s="3" t="s">
        <v>425</v>
      </c>
      <c r="B295" s="3" t="s">
        <v>426</v>
      </c>
      <c r="C295" s="4" t="s">
        <v>12</v>
      </c>
      <c r="D295" s="5">
        <v>3</v>
      </c>
      <c r="E295" s="14">
        <v>3.55</v>
      </c>
      <c r="F295" s="19">
        <v>10.65</v>
      </c>
      <c r="G295" s="8">
        <v>0</v>
      </c>
    </row>
    <row r="296" spans="1:7" ht="22.8" x14ac:dyDescent="0.25">
      <c r="A296" s="2">
        <v>2853</v>
      </c>
      <c r="B296" s="3" t="s">
        <v>427</v>
      </c>
      <c r="C296" s="4" t="s">
        <v>12</v>
      </c>
      <c r="D296" s="5">
        <v>0.20199590000000001</v>
      </c>
      <c r="E296" s="10">
        <v>52.1</v>
      </c>
      <c r="F296" s="19">
        <v>10.52</v>
      </c>
      <c r="G296" s="8">
        <v>0</v>
      </c>
    </row>
    <row r="297" spans="1:7" x14ac:dyDescent="0.25">
      <c r="A297" s="2">
        <v>1273</v>
      </c>
      <c r="B297" s="3" t="s">
        <v>428</v>
      </c>
      <c r="C297" s="4" t="s">
        <v>109</v>
      </c>
      <c r="D297" s="5">
        <v>0.1009979</v>
      </c>
      <c r="E297" s="16">
        <v>103.27</v>
      </c>
      <c r="F297" s="19">
        <v>10.43</v>
      </c>
      <c r="G297" s="8">
        <v>0</v>
      </c>
    </row>
    <row r="298" spans="1:7" x14ac:dyDescent="0.25">
      <c r="A298" s="3" t="s">
        <v>429</v>
      </c>
      <c r="B298" s="3" t="s">
        <v>430</v>
      </c>
      <c r="C298" s="4" t="s">
        <v>37</v>
      </c>
      <c r="D298" s="11">
        <v>30.488</v>
      </c>
      <c r="E298" s="14">
        <v>0.34</v>
      </c>
      <c r="F298" s="19">
        <v>10.36</v>
      </c>
      <c r="G298" s="8">
        <v>0</v>
      </c>
    </row>
    <row r="299" spans="1:7" x14ac:dyDescent="0.25">
      <c r="A299" s="3" t="s">
        <v>431</v>
      </c>
      <c r="B299" s="3" t="s">
        <v>432</v>
      </c>
      <c r="C299" s="4" t="s">
        <v>12</v>
      </c>
      <c r="D299" s="5">
        <v>0.67332000000000003</v>
      </c>
      <c r="E299" s="10">
        <v>15.16</v>
      </c>
      <c r="F299" s="19">
        <v>10.199999999999999</v>
      </c>
      <c r="G299" s="8">
        <v>0</v>
      </c>
    </row>
    <row r="300" spans="1:7" x14ac:dyDescent="0.25">
      <c r="A300" s="2">
        <v>2858</v>
      </c>
      <c r="B300" s="3" t="s">
        <v>433</v>
      </c>
      <c r="C300" s="4" t="s">
        <v>12</v>
      </c>
      <c r="D300" s="5">
        <v>0.20199590000000001</v>
      </c>
      <c r="E300" s="10">
        <v>46.7</v>
      </c>
      <c r="F300" s="20">
        <v>9.43</v>
      </c>
      <c r="G300" s="8">
        <v>0</v>
      </c>
    </row>
    <row r="301" spans="1:7" x14ac:dyDescent="0.25">
      <c r="A301" s="2">
        <v>1374</v>
      </c>
      <c r="B301" s="3" t="s">
        <v>434</v>
      </c>
      <c r="C301" s="4" t="s">
        <v>19</v>
      </c>
      <c r="D301" s="5">
        <v>0.38550000000000001</v>
      </c>
      <c r="E301" s="10">
        <v>21.67</v>
      </c>
      <c r="F301" s="20">
        <v>8.35</v>
      </c>
      <c r="G301" s="8">
        <v>0</v>
      </c>
    </row>
    <row r="302" spans="1:7" x14ac:dyDescent="0.25">
      <c r="A302" s="3" t="s">
        <v>435</v>
      </c>
      <c r="B302" s="3" t="s">
        <v>436</v>
      </c>
      <c r="C302" s="4" t="s">
        <v>12</v>
      </c>
      <c r="D302" s="5">
        <v>1</v>
      </c>
      <c r="E302" s="14">
        <v>8.0500000000000007</v>
      </c>
      <c r="F302" s="20">
        <v>8.0500000000000007</v>
      </c>
      <c r="G302" s="8">
        <v>0</v>
      </c>
    </row>
    <row r="303" spans="1:7" x14ac:dyDescent="0.25">
      <c r="A303" s="3" t="s">
        <v>437</v>
      </c>
      <c r="B303" s="3" t="s">
        <v>438</v>
      </c>
      <c r="C303" s="4" t="s">
        <v>12</v>
      </c>
      <c r="D303" s="5">
        <v>3</v>
      </c>
      <c r="E303" s="14">
        <v>2.62</v>
      </c>
      <c r="F303" s="20">
        <v>7.86</v>
      </c>
      <c r="G303" s="8">
        <v>0</v>
      </c>
    </row>
    <row r="304" spans="1:7" x14ac:dyDescent="0.25">
      <c r="A304" s="3" t="s">
        <v>439</v>
      </c>
      <c r="B304" s="3" t="s">
        <v>440</v>
      </c>
      <c r="C304" s="4" t="s">
        <v>12</v>
      </c>
      <c r="D304" s="5">
        <v>1</v>
      </c>
      <c r="E304" s="14">
        <v>7.86</v>
      </c>
      <c r="F304" s="20">
        <v>7.86</v>
      </c>
      <c r="G304" s="8">
        <v>0</v>
      </c>
    </row>
    <row r="305" spans="1:7" x14ac:dyDescent="0.25">
      <c r="A305" s="3" t="s">
        <v>441</v>
      </c>
      <c r="B305" s="3" t="s">
        <v>442</v>
      </c>
      <c r="C305" s="4" t="s">
        <v>12</v>
      </c>
      <c r="D305" s="5">
        <v>1</v>
      </c>
      <c r="E305" s="14">
        <v>7.73</v>
      </c>
      <c r="F305" s="20">
        <v>7.73</v>
      </c>
      <c r="G305" s="8">
        <v>0</v>
      </c>
    </row>
    <row r="306" spans="1:7" x14ac:dyDescent="0.25">
      <c r="A306" s="3" t="s">
        <v>443</v>
      </c>
      <c r="B306" s="3" t="s">
        <v>444</v>
      </c>
      <c r="C306" s="4" t="s">
        <v>12</v>
      </c>
      <c r="D306" s="5">
        <v>4.7157239999999998</v>
      </c>
      <c r="E306" s="14">
        <v>1.5</v>
      </c>
      <c r="F306" s="20">
        <v>7.07</v>
      </c>
      <c r="G306" s="8">
        <v>0</v>
      </c>
    </row>
    <row r="307" spans="1:7" x14ac:dyDescent="0.25">
      <c r="A307" s="2">
        <v>2467</v>
      </c>
      <c r="B307" s="3" t="s">
        <v>445</v>
      </c>
      <c r="C307" s="4" t="s">
        <v>109</v>
      </c>
      <c r="D307" s="5">
        <v>0.1285</v>
      </c>
      <c r="E307" s="10">
        <v>50.34</v>
      </c>
      <c r="F307" s="20">
        <v>6.46</v>
      </c>
      <c r="G307" s="8">
        <v>0</v>
      </c>
    </row>
    <row r="308" spans="1:7" x14ac:dyDescent="0.25">
      <c r="A308" s="3" t="s">
        <v>446</v>
      </c>
      <c r="B308" s="3" t="s">
        <v>447</v>
      </c>
      <c r="C308" s="4" t="s">
        <v>12</v>
      </c>
      <c r="D308" s="5">
        <v>2.6218020000000002</v>
      </c>
      <c r="E308" s="14">
        <v>2.39</v>
      </c>
      <c r="F308" s="20">
        <v>6.26</v>
      </c>
      <c r="G308" s="8">
        <v>0</v>
      </c>
    </row>
    <row r="309" spans="1:7" x14ac:dyDescent="0.25">
      <c r="A309" s="3" t="s">
        <v>448</v>
      </c>
      <c r="B309" s="3" t="s">
        <v>449</v>
      </c>
      <c r="C309" s="4" t="s">
        <v>12</v>
      </c>
      <c r="D309" s="5">
        <v>1</v>
      </c>
      <c r="E309" s="14">
        <v>6.16</v>
      </c>
      <c r="F309" s="20">
        <v>6.16</v>
      </c>
      <c r="G309" s="8">
        <v>0</v>
      </c>
    </row>
    <row r="310" spans="1:7" x14ac:dyDescent="0.25">
      <c r="A310" s="2">
        <v>3321</v>
      </c>
      <c r="B310" s="3" t="s">
        <v>450</v>
      </c>
      <c r="C310" s="4" t="s">
        <v>12</v>
      </c>
      <c r="D310" s="5">
        <v>1.9869659</v>
      </c>
      <c r="E310" s="14">
        <v>3</v>
      </c>
      <c r="F310" s="20">
        <v>5.96</v>
      </c>
      <c r="G310" s="8">
        <v>0</v>
      </c>
    </row>
    <row r="311" spans="1:7" ht="22.8" x14ac:dyDescent="0.25">
      <c r="A311" s="3" t="s">
        <v>451</v>
      </c>
      <c r="B311" s="3" t="s">
        <v>452</v>
      </c>
      <c r="C311" s="4" t="s">
        <v>12</v>
      </c>
      <c r="D311" s="5">
        <v>0.81874800000000003</v>
      </c>
      <c r="E311" s="14">
        <v>6.78</v>
      </c>
      <c r="F311" s="20">
        <v>5.55</v>
      </c>
      <c r="G311" s="8">
        <v>0</v>
      </c>
    </row>
    <row r="312" spans="1:7" ht="22.8" x14ac:dyDescent="0.25">
      <c r="A312" s="2">
        <v>2857</v>
      </c>
      <c r="B312" s="3" t="s">
        <v>453</v>
      </c>
      <c r="C312" s="4" t="s">
        <v>12</v>
      </c>
      <c r="D312" s="5">
        <v>0.123442</v>
      </c>
      <c r="E312" s="10">
        <v>44.07</v>
      </c>
      <c r="F312" s="20">
        <v>5.44</v>
      </c>
      <c r="G312" s="8">
        <v>0</v>
      </c>
    </row>
    <row r="313" spans="1:7" x14ac:dyDescent="0.25">
      <c r="A313" s="3" t="s">
        <v>454</v>
      </c>
      <c r="B313" s="3" t="s">
        <v>455</v>
      </c>
      <c r="C313" s="4" t="s">
        <v>12</v>
      </c>
      <c r="D313" s="5">
        <v>1</v>
      </c>
      <c r="E313" s="14">
        <v>5.39</v>
      </c>
      <c r="F313" s="20">
        <v>5.39</v>
      </c>
      <c r="G313" s="8">
        <v>0</v>
      </c>
    </row>
    <row r="314" spans="1:7" ht="22.8" x14ac:dyDescent="0.25">
      <c r="A314" s="3" t="s">
        <v>456</v>
      </c>
      <c r="B314" s="3" t="s">
        <v>457</v>
      </c>
      <c r="C314" s="4" t="s">
        <v>458</v>
      </c>
      <c r="D314" s="5">
        <v>0.42643599999999998</v>
      </c>
      <c r="E314" s="10">
        <v>12.14</v>
      </c>
      <c r="F314" s="20">
        <v>5.17</v>
      </c>
      <c r="G314" s="8">
        <v>0</v>
      </c>
    </row>
    <row r="315" spans="1:7" x14ac:dyDescent="0.25">
      <c r="A315" s="3" t="s">
        <v>459</v>
      </c>
      <c r="B315" s="3" t="s">
        <v>460</v>
      </c>
      <c r="C315" s="4" t="s">
        <v>12</v>
      </c>
      <c r="D315" s="5">
        <v>4.4002660000000002</v>
      </c>
      <c r="E315" s="14">
        <v>1.1399999999999999</v>
      </c>
      <c r="F315" s="20">
        <v>5.01</v>
      </c>
      <c r="G315" s="8">
        <v>0</v>
      </c>
    </row>
    <row r="316" spans="1:7" x14ac:dyDescent="0.25">
      <c r="A316" s="2">
        <v>23</v>
      </c>
      <c r="B316" s="3" t="s">
        <v>461</v>
      </c>
      <c r="C316" s="4" t="s">
        <v>10</v>
      </c>
      <c r="D316" s="5">
        <v>0.17955199999999999</v>
      </c>
      <c r="E316" s="10">
        <v>23.41</v>
      </c>
      <c r="F316" s="20">
        <v>4.2</v>
      </c>
      <c r="G316" s="8">
        <v>0</v>
      </c>
    </row>
    <row r="317" spans="1:7" ht="45.6" x14ac:dyDescent="0.25">
      <c r="A317" s="2">
        <v>2788</v>
      </c>
      <c r="B317" s="3" t="s">
        <v>462</v>
      </c>
      <c r="C317" s="4" t="s">
        <v>12</v>
      </c>
      <c r="D317" s="5">
        <v>1.5192756000000001</v>
      </c>
      <c r="E317" s="14">
        <v>2.75</v>
      </c>
      <c r="F317" s="20">
        <v>4.17</v>
      </c>
      <c r="G317" s="8">
        <v>0</v>
      </c>
    </row>
    <row r="318" spans="1:7" x14ac:dyDescent="0.25">
      <c r="A318" s="2">
        <v>2794</v>
      </c>
      <c r="B318" s="3" t="s">
        <v>463</v>
      </c>
      <c r="C318" s="4" t="s">
        <v>19</v>
      </c>
      <c r="D318" s="5">
        <v>0.35139999999999999</v>
      </c>
      <c r="E318" s="10">
        <v>11.52</v>
      </c>
      <c r="F318" s="20">
        <v>4.04</v>
      </c>
      <c r="G318" s="8">
        <v>0</v>
      </c>
    </row>
    <row r="319" spans="1:7" x14ac:dyDescent="0.25">
      <c r="A319" s="3" t="s">
        <v>464</v>
      </c>
      <c r="B319" s="3" t="s">
        <v>465</v>
      </c>
      <c r="C319" s="4" t="s">
        <v>12</v>
      </c>
      <c r="D319" s="5">
        <v>1</v>
      </c>
      <c r="E319" s="14">
        <v>3.98</v>
      </c>
      <c r="F319" s="20">
        <v>3.98</v>
      </c>
      <c r="G319" s="8">
        <v>0</v>
      </c>
    </row>
    <row r="320" spans="1:7" x14ac:dyDescent="0.25">
      <c r="A320" s="3" t="s">
        <v>466</v>
      </c>
      <c r="B320" s="3" t="s">
        <v>467</v>
      </c>
      <c r="C320" s="4" t="s">
        <v>12</v>
      </c>
      <c r="D320" s="5">
        <v>0.42643599999999998</v>
      </c>
      <c r="E320" s="14">
        <v>8.75</v>
      </c>
      <c r="F320" s="20">
        <v>3.73</v>
      </c>
      <c r="G320" s="8">
        <v>0</v>
      </c>
    </row>
    <row r="321" spans="1:7" ht="22.8" x14ac:dyDescent="0.25">
      <c r="A321" s="2">
        <v>2779</v>
      </c>
      <c r="B321" s="3" t="s">
        <v>468</v>
      </c>
      <c r="C321" s="4" t="s">
        <v>10</v>
      </c>
      <c r="D321" s="5">
        <v>0.475242</v>
      </c>
      <c r="E321" s="14">
        <v>7.34</v>
      </c>
      <c r="F321" s="20">
        <v>3.48</v>
      </c>
      <c r="G321" s="8">
        <v>0</v>
      </c>
    </row>
    <row r="322" spans="1:7" ht="22.8" x14ac:dyDescent="0.25">
      <c r="A322" s="3" t="s">
        <v>469</v>
      </c>
      <c r="B322" s="3" t="s">
        <v>470</v>
      </c>
      <c r="C322" s="4" t="s">
        <v>12</v>
      </c>
      <c r="D322" s="5">
        <v>0.42643599999999998</v>
      </c>
      <c r="E322" s="14">
        <v>8.1300000000000008</v>
      </c>
      <c r="F322" s="20">
        <v>3.46</v>
      </c>
      <c r="G322" s="8">
        <v>0</v>
      </c>
    </row>
    <row r="323" spans="1:7" ht="22.8" x14ac:dyDescent="0.25">
      <c r="A323" s="2">
        <v>3335</v>
      </c>
      <c r="B323" s="3" t="s">
        <v>471</v>
      </c>
      <c r="C323" s="4" t="s">
        <v>12</v>
      </c>
      <c r="D323" s="5">
        <v>0.20199590000000001</v>
      </c>
      <c r="E323" s="10">
        <v>16.760000000000002</v>
      </c>
      <c r="F323" s="20">
        <v>3.38</v>
      </c>
      <c r="G323" s="8">
        <v>0</v>
      </c>
    </row>
    <row r="324" spans="1:7" ht="22.8" x14ac:dyDescent="0.25">
      <c r="A324" s="3" t="s">
        <v>472</v>
      </c>
      <c r="B324" s="3" t="s">
        <v>473</v>
      </c>
      <c r="C324" s="4" t="s">
        <v>12</v>
      </c>
      <c r="D324" s="5">
        <v>0.35089199999999998</v>
      </c>
      <c r="E324" s="14">
        <v>9.1</v>
      </c>
      <c r="F324" s="20">
        <v>3.19</v>
      </c>
      <c r="G324" s="8">
        <v>0</v>
      </c>
    </row>
    <row r="325" spans="1:7" ht="22.8" x14ac:dyDescent="0.25">
      <c r="A325" s="3" t="s">
        <v>474</v>
      </c>
      <c r="B325" s="3" t="s">
        <v>475</v>
      </c>
      <c r="C325" s="4" t="s">
        <v>12</v>
      </c>
      <c r="D325" s="5">
        <v>1.3578619999999999</v>
      </c>
      <c r="E325" s="14">
        <v>2.11</v>
      </c>
      <c r="F325" s="20">
        <v>2.86</v>
      </c>
      <c r="G325" s="8">
        <v>0</v>
      </c>
    </row>
    <row r="326" spans="1:7" x14ac:dyDescent="0.25">
      <c r="A326" s="2">
        <v>2427</v>
      </c>
      <c r="B326" s="3" t="s">
        <v>476</v>
      </c>
      <c r="C326" s="4" t="s">
        <v>19</v>
      </c>
      <c r="D326" s="5">
        <v>0.1403248</v>
      </c>
      <c r="E326" s="10">
        <v>19.559999999999999</v>
      </c>
      <c r="F326" s="20">
        <v>2.74</v>
      </c>
      <c r="G326" s="8">
        <v>0</v>
      </c>
    </row>
    <row r="327" spans="1:7" x14ac:dyDescent="0.25">
      <c r="A327" s="3" t="s">
        <v>477</v>
      </c>
      <c r="B327" s="3" t="s">
        <v>478</v>
      </c>
      <c r="C327" s="4" t="s">
        <v>12</v>
      </c>
      <c r="D327" s="5">
        <v>0.42643599999999998</v>
      </c>
      <c r="E327" s="14">
        <v>6.2</v>
      </c>
      <c r="F327" s="20">
        <v>2.64</v>
      </c>
      <c r="G327" s="8">
        <v>0</v>
      </c>
    </row>
    <row r="328" spans="1:7" ht="22.8" x14ac:dyDescent="0.25">
      <c r="A328" s="2">
        <v>3334</v>
      </c>
      <c r="B328" s="3" t="s">
        <v>479</v>
      </c>
      <c r="C328" s="4" t="s">
        <v>12</v>
      </c>
      <c r="D328" s="5">
        <v>0.11222</v>
      </c>
      <c r="E328" s="10">
        <v>23.15</v>
      </c>
      <c r="F328" s="20">
        <v>2.59</v>
      </c>
      <c r="G328" s="8">
        <v>0</v>
      </c>
    </row>
    <row r="329" spans="1:7" x14ac:dyDescent="0.25">
      <c r="A329" s="2">
        <v>2372</v>
      </c>
      <c r="B329" s="3" t="s">
        <v>480</v>
      </c>
      <c r="C329" s="4" t="s">
        <v>19</v>
      </c>
      <c r="D329" s="5">
        <v>0.29177199999999998</v>
      </c>
      <c r="E329" s="14">
        <v>8.84</v>
      </c>
      <c r="F329" s="20">
        <v>2.57</v>
      </c>
      <c r="G329" s="8">
        <v>0</v>
      </c>
    </row>
    <row r="330" spans="1:7" x14ac:dyDescent="0.25">
      <c r="A330" s="2">
        <v>2370</v>
      </c>
      <c r="B330" s="3" t="s">
        <v>481</v>
      </c>
      <c r="C330" s="4" t="s">
        <v>19</v>
      </c>
      <c r="D330" s="5">
        <v>0.32303300000000001</v>
      </c>
      <c r="E330" s="14">
        <v>7.98</v>
      </c>
      <c r="F330" s="20">
        <v>2.57</v>
      </c>
      <c r="G330" s="8">
        <v>0</v>
      </c>
    </row>
    <row r="331" spans="1:7" x14ac:dyDescent="0.25">
      <c r="A331" s="2">
        <v>1174</v>
      </c>
      <c r="B331" s="3" t="s">
        <v>482</v>
      </c>
      <c r="C331" s="4" t="s">
        <v>12</v>
      </c>
      <c r="D331" s="5">
        <v>4</v>
      </c>
      <c r="E331" s="14">
        <v>0.46</v>
      </c>
      <c r="F331" s="20">
        <v>1.84</v>
      </c>
      <c r="G331" s="8">
        <v>0</v>
      </c>
    </row>
    <row r="332" spans="1:7" x14ac:dyDescent="0.25">
      <c r="A332" s="2">
        <v>2792</v>
      </c>
      <c r="B332" s="3" t="s">
        <v>483</v>
      </c>
      <c r="C332" s="4" t="s">
        <v>19</v>
      </c>
      <c r="D332" s="11">
        <v>11.84</v>
      </c>
      <c r="E332" s="14">
        <v>0.13</v>
      </c>
      <c r="F332" s="20">
        <v>1.53</v>
      </c>
      <c r="G332" s="8">
        <v>0</v>
      </c>
    </row>
    <row r="333" spans="1:7" x14ac:dyDescent="0.25">
      <c r="A333" s="3" t="s">
        <v>484</v>
      </c>
      <c r="B333" s="3" t="s">
        <v>485</v>
      </c>
      <c r="C333" s="4" t="s">
        <v>12</v>
      </c>
      <c r="D333" s="5">
        <v>0.42643599999999998</v>
      </c>
      <c r="E333" s="14">
        <v>3.44</v>
      </c>
      <c r="F333" s="20">
        <v>1.46</v>
      </c>
      <c r="G333" s="8">
        <v>0</v>
      </c>
    </row>
    <row r="334" spans="1:7" x14ac:dyDescent="0.25">
      <c r="A334" s="3" t="s">
        <v>486</v>
      </c>
      <c r="B334" s="3" t="s">
        <v>487</v>
      </c>
      <c r="C334" s="4" t="s">
        <v>12</v>
      </c>
      <c r="D334" s="5">
        <v>0.67332000000000003</v>
      </c>
      <c r="E334" s="14">
        <v>2.12</v>
      </c>
      <c r="F334" s="20">
        <v>1.42</v>
      </c>
      <c r="G334" s="8">
        <v>0</v>
      </c>
    </row>
    <row r="335" spans="1:7" x14ac:dyDescent="0.25">
      <c r="A335" s="2">
        <v>2962</v>
      </c>
      <c r="B335" s="3" t="s">
        <v>65</v>
      </c>
      <c r="C335" s="4" t="s">
        <v>12</v>
      </c>
      <c r="D335" s="11">
        <v>30.19</v>
      </c>
      <c r="E335" s="14">
        <v>0.04</v>
      </c>
      <c r="F335" s="20">
        <v>1.2</v>
      </c>
      <c r="G335" s="8">
        <v>0</v>
      </c>
    </row>
    <row r="336" spans="1:7" ht="22.8" x14ac:dyDescent="0.25">
      <c r="A336" s="2">
        <v>3475</v>
      </c>
      <c r="B336" s="3" t="s">
        <v>488</v>
      </c>
      <c r="C336" s="4" t="s">
        <v>12</v>
      </c>
      <c r="D336" s="5">
        <v>0.11222</v>
      </c>
      <c r="E336" s="14">
        <v>9.44</v>
      </c>
      <c r="F336" s="20">
        <v>1.05</v>
      </c>
      <c r="G336" s="8">
        <v>0</v>
      </c>
    </row>
    <row r="337" spans="1:7" ht="57" x14ac:dyDescent="0.25">
      <c r="A337" s="2">
        <v>2399</v>
      </c>
      <c r="B337" s="3" t="s">
        <v>489</v>
      </c>
      <c r="C337" s="4" t="s">
        <v>12</v>
      </c>
      <c r="D337" s="5">
        <v>7.2455900000000004E-2</v>
      </c>
      <c r="E337" s="10">
        <v>13.19</v>
      </c>
      <c r="F337" s="20">
        <v>0.95</v>
      </c>
      <c r="G337" s="8">
        <v>0</v>
      </c>
    </row>
    <row r="338" spans="1:7" x14ac:dyDescent="0.25">
      <c r="A338" s="2">
        <v>3320</v>
      </c>
      <c r="B338" s="3" t="s">
        <v>490</v>
      </c>
      <c r="C338" s="4" t="s">
        <v>12</v>
      </c>
      <c r="D338" s="5">
        <v>0.06</v>
      </c>
      <c r="E338" s="14">
        <v>8.75</v>
      </c>
      <c r="F338" s="20">
        <v>0.52</v>
      </c>
      <c r="G338" s="8">
        <v>0</v>
      </c>
    </row>
    <row r="339" spans="1:7" x14ac:dyDescent="0.25">
      <c r="A339" s="2">
        <v>20</v>
      </c>
      <c r="B339" s="3" t="s">
        <v>491</v>
      </c>
      <c r="C339" s="4" t="s">
        <v>10</v>
      </c>
      <c r="D339" s="5">
        <v>2.2443999999999999E-2</v>
      </c>
      <c r="E339" s="10">
        <v>21.75</v>
      </c>
      <c r="F339" s="20">
        <v>0.48</v>
      </c>
      <c r="G339" s="8">
        <v>0</v>
      </c>
    </row>
    <row r="340" spans="1:7" ht="68.400000000000006" x14ac:dyDescent="0.25">
      <c r="A340" s="3" t="s">
        <v>492</v>
      </c>
      <c r="B340" s="3" t="s">
        <v>493</v>
      </c>
      <c r="C340" s="4" t="s">
        <v>10</v>
      </c>
      <c r="D340" s="5">
        <v>0</v>
      </c>
      <c r="E340" s="10">
        <v>53.56</v>
      </c>
      <c r="F340" s="20">
        <v>0</v>
      </c>
      <c r="G340" s="8">
        <v>0</v>
      </c>
    </row>
    <row r="341" spans="1:7" ht="68.400000000000006" x14ac:dyDescent="0.25">
      <c r="A341" s="3" t="s">
        <v>494</v>
      </c>
      <c r="B341" s="3" t="s">
        <v>495</v>
      </c>
      <c r="C341" s="4" t="s">
        <v>10</v>
      </c>
      <c r="D341" s="5">
        <v>0</v>
      </c>
      <c r="E341" s="10">
        <v>32.65</v>
      </c>
      <c r="F341" s="20">
        <v>0</v>
      </c>
      <c r="G341" s="8">
        <v>0</v>
      </c>
    </row>
    <row r="342" spans="1:7" ht="68.400000000000006" x14ac:dyDescent="0.25">
      <c r="A342" s="3" t="s">
        <v>496</v>
      </c>
      <c r="B342" s="3" t="s">
        <v>497</v>
      </c>
      <c r="C342" s="4" t="s">
        <v>10</v>
      </c>
      <c r="D342" s="5">
        <v>0</v>
      </c>
      <c r="E342" s="14">
        <v>6.9</v>
      </c>
      <c r="F342" s="20">
        <v>0</v>
      </c>
      <c r="G342" s="8">
        <v>0</v>
      </c>
    </row>
    <row r="343" spans="1:7" ht="68.400000000000006" x14ac:dyDescent="0.25">
      <c r="A343" s="3" t="s">
        <v>498</v>
      </c>
      <c r="B343" s="3" t="s">
        <v>499</v>
      </c>
      <c r="C343" s="4" t="s">
        <v>10</v>
      </c>
      <c r="D343" s="5">
        <v>0</v>
      </c>
      <c r="E343" s="10">
        <v>26.12</v>
      </c>
      <c r="F343" s="20">
        <v>0</v>
      </c>
      <c r="G343" s="8">
        <v>0</v>
      </c>
    </row>
    <row r="344" spans="1:7" ht="22.8" x14ac:dyDescent="0.25">
      <c r="A344" s="3" t="s">
        <v>500</v>
      </c>
      <c r="B344" s="3" t="s">
        <v>501</v>
      </c>
      <c r="C344" s="4" t="s">
        <v>10</v>
      </c>
      <c r="D344" s="5">
        <v>0</v>
      </c>
      <c r="E344" s="10">
        <v>29.05</v>
      </c>
      <c r="F344" s="20">
        <v>0</v>
      </c>
      <c r="G344" s="8">
        <v>0</v>
      </c>
    </row>
    <row r="345" spans="1:7" ht="45.6" x14ac:dyDescent="0.25">
      <c r="A345" s="3" t="s">
        <v>502</v>
      </c>
      <c r="B345" s="3" t="s">
        <v>503</v>
      </c>
      <c r="C345" s="4" t="s">
        <v>10</v>
      </c>
      <c r="D345" s="5">
        <v>0</v>
      </c>
      <c r="E345" s="10">
        <v>67.63</v>
      </c>
      <c r="F345" s="20">
        <v>0</v>
      </c>
      <c r="G345" s="8">
        <v>0</v>
      </c>
    </row>
    <row r="346" spans="1:7" ht="34.200000000000003" x14ac:dyDescent="0.25">
      <c r="A346" s="3" t="s">
        <v>504</v>
      </c>
      <c r="B346" s="3" t="s">
        <v>505</v>
      </c>
      <c r="C346" s="4" t="s">
        <v>10</v>
      </c>
      <c r="D346" s="5">
        <v>0</v>
      </c>
      <c r="E346" s="10">
        <v>59.5</v>
      </c>
      <c r="F346" s="20">
        <v>0</v>
      </c>
      <c r="G346" s="8">
        <v>0</v>
      </c>
    </row>
    <row r="347" spans="1:7" ht="34.200000000000003" x14ac:dyDescent="0.25">
      <c r="A347" s="3" t="s">
        <v>506</v>
      </c>
      <c r="B347" s="3" t="s">
        <v>507</v>
      </c>
      <c r="C347" s="4" t="s">
        <v>10</v>
      </c>
      <c r="D347" s="5">
        <v>0</v>
      </c>
      <c r="E347" s="10">
        <v>12.58</v>
      </c>
      <c r="F347" s="20">
        <v>0</v>
      </c>
      <c r="G347" s="8">
        <v>0</v>
      </c>
    </row>
    <row r="348" spans="1:7" ht="34.200000000000003" x14ac:dyDescent="0.25">
      <c r="A348" s="3" t="s">
        <v>508</v>
      </c>
      <c r="B348" s="3" t="s">
        <v>509</v>
      </c>
      <c r="C348" s="4" t="s">
        <v>10</v>
      </c>
      <c r="D348" s="5">
        <v>0</v>
      </c>
      <c r="E348" s="10">
        <v>47.6</v>
      </c>
      <c r="F348" s="20">
        <v>0</v>
      </c>
      <c r="G348" s="8">
        <v>0</v>
      </c>
    </row>
    <row r="349" spans="1:7" ht="34.200000000000003" x14ac:dyDescent="0.25">
      <c r="A349" s="3" t="s">
        <v>510</v>
      </c>
      <c r="B349" s="3" t="s">
        <v>511</v>
      </c>
      <c r="C349" s="4" t="s">
        <v>10</v>
      </c>
      <c r="D349" s="5">
        <v>0</v>
      </c>
      <c r="E349" s="14">
        <v>0.25</v>
      </c>
      <c r="F349" s="20">
        <v>0</v>
      </c>
      <c r="G349" s="8">
        <v>0</v>
      </c>
    </row>
    <row r="350" spans="1:7" x14ac:dyDescent="0.25">
      <c r="A350" s="32" t="s">
        <v>512</v>
      </c>
      <c r="B350" s="32"/>
      <c r="C350" s="32"/>
      <c r="D350" s="32"/>
      <c r="E350" s="32"/>
      <c r="F350" s="21">
        <v>1078948.6299999999</v>
      </c>
      <c r="G350" s="22">
        <v>100</v>
      </c>
    </row>
    <row r="351" spans="1:7" x14ac:dyDescent="0.25">
      <c r="A351" s="33" t="s">
        <v>513</v>
      </c>
      <c r="B351" s="33"/>
      <c r="C351" s="33"/>
      <c r="D351" s="34"/>
      <c r="E351" s="34"/>
      <c r="F351" s="34"/>
      <c r="G351" s="34"/>
    </row>
  </sheetData>
  <mergeCells count="3">
    <mergeCell ref="A350:E350"/>
    <mergeCell ref="A351:C351"/>
    <mergeCell ref="D351:G351"/>
  </mergeCells>
  <pageMargins left="0.52999997138977051" right="0.52999997138977051" top="0.52999997138977051" bottom="0.69999998807907104" header="0" footer="0"/>
  <pageSetup paperSize="9" scale="0" firstPageNumber="0" fitToWidth="0" fitToHeight="0" pageOrder="overThenDown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8CFC0-04DF-40C8-8BB4-40BC61C09BC8}">
  <dimension ref="A1:M604"/>
  <sheetViews>
    <sheetView showGridLines="0" tabSelected="1" zoomScaleNormal="100" zoomScaleSheetLayoutView="90" workbookViewId="0">
      <selection activeCell="A10" sqref="A10:I10"/>
    </sheetView>
  </sheetViews>
  <sheetFormatPr defaultRowHeight="14.4" x14ac:dyDescent="0.3"/>
  <cols>
    <col min="1" max="1" width="13.44140625" style="28" bestFit="1" customWidth="1"/>
    <col min="2" max="2" width="75.6640625" style="66" customWidth="1"/>
    <col min="3" max="3" width="8.88671875" style="28"/>
    <col min="4" max="4" width="14.21875" style="29" bestFit="1" customWidth="1"/>
    <col min="5" max="5" width="12.21875" style="30" bestFit="1" customWidth="1"/>
    <col min="6" max="6" width="15.5546875" style="30" bestFit="1" customWidth="1"/>
    <col min="7" max="7" width="8.88671875" style="31"/>
    <col min="8" max="8" width="14.44140625" style="28" customWidth="1"/>
    <col min="9" max="9" width="15.6640625" style="28" customWidth="1"/>
    <col min="10" max="16384" width="8.88671875" style="28"/>
  </cols>
  <sheetData>
    <row r="1" spans="1:13" customFormat="1" x14ac:dyDescent="0.3">
      <c r="A1" s="39"/>
      <c r="B1" s="62"/>
      <c r="C1" s="40"/>
      <c r="D1" s="40"/>
      <c r="E1" s="41"/>
      <c r="F1" s="41"/>
      <c r="G1" s="42"/>
      <c r="H1" s="43"/>
      <c r="I1" s="44"/>
    </row>
    <row r="2" spans="1:13" customFormat="1" x14ac:dyDescent="0.3">
      <c r="A2" s="45"/>
      <c r="B2" s="63"/>
      <c r="C2" s="51"/>
      <c r="D2" s="51"/>
      <c r="E2" s="46"/>
      <c r="F2" s="46"/>
      <c r="G2" s="47"/>
      <c r="H2" s="48"/>
      <c r="I2" s="49"/>
    </row>
    <row r="3" spans="1:13" customFormat="1" x14ac:dyDescent="0.3">
      <c r="A3" s="45"/>
      <c r="B3" s="63"/>
      <c r="C3" s="51"/>
      <c r="D3" s="51"/>
      <c r="E3" s="46"/>
      <c r="F3" s="46"/>
      <c r="G3" s="47"/>
      <c r="H3" s="48"/>
      <c r="I3" s="49"/>
    </row>
    <row r="4" spans="1:13" customFormat="1" x14ac:dyDescent="0.3">
      <c r="A4" s="45"/>
      <c r="B4" s="63"/>
      <c r="C4" s="51"/>
      <c r="D4" s="51"/>
      <c r="E4" s="46"/>
      <c r="F4" s="46"/>
      <c r="G4" s="47"/>
      <c r="H4" s="48"/>
      <c r="I4" s="49"/>
    </row>
    <row r="5" spans="1:13" customFormat="1" x14ac:dyDescent="0.3">
      <c r="A5" s="45"/>
      <c r="B5" s="63"/>
      <c r="C5" s="51"/>
      <c r="D5" s="51"/>
      <c r="E5" s="46"/>
      <c r="F5" s="46"/>
      <c r="G5" s="47"/>
      <c r="H5" s="48"/>
      <c r="I5" s="49"/>
    </row>
    <row r="6" spans="1:13" customFormat="1" x14ac:dyDescent="0.3">
      <c r="A6" s="45"/>
      <c r="B6" s="63"/>
      <c r="C6" s="51"/>
      <c r="D6" s="51"/>
      <c r="E6" s="46"/>
      <c r="F6" s="46"/>
      <c r="G6" s="47"/>
      <c r="H6" s="48"/>
      <c r="I6" s="49"/>
    </row>
    <row r="7" spans="1:13" customFormat="1" x14ac:dyDescent="0.3">
      <c r="A7" s="50" t="s">
        <v>934</v>
      </c>
      <c r="B7" s="61"/>
      <c r="C7" s="61"/>
      <c r="D7" s="51"/>
      <c r="E7" s="46"/>
      <c r="F7" s="46"/>
      <c r="G7" s="47"/>
      <c r="H7" s="48"/>
      <c r="I7" s="49"/>
    </row>
    <row r="8" spans="1:13" customFormat="1" x14ac:dyDescent="0.3">
      <c r="A8" s="50" t="s">
        <v>935</v>
      </c>
      <c r="B8" s="61"/>
      <c r="C8" s="61"/>
      <c r="D8" s="51"/>
      <c r="E8" s="46"/>
      <c r="F8" s="46"/>
      <c r="G8" s="47"/>
      <c r="H8" s="48"/>
      <c r="I8" s="49"/>
    </row>
    <row r="9" spans="1:13" customFormat="1" x14ac:dyDescent="0.3">
      <c r="A9" s="50" t="s">
        <v>937</v>
      </c>
      <c r="B9" s="61"/>
      <c r="C9" s="61"/>
      <c r="D9" s="51"/>
      <c r="E9" s="46"/>
      <c r="F9" s="46"/>
      <c r="G9" s="47"/>
      <c r="H9" s="48"/>
      <c r="I9" s="49"/>
    </row>
    <row r="10" spans="1:13" customFormat="1" ht="18" x14ac:dyDescent="0.35">
      <c r="A10" s="52" t="s">
        <v>936</v>
      </c>
      <c r="B10" s="52"/>
      <c r="C10" s="52"/>
      <c r="D10" s="52"/>
      <c r="E10" s="52"/>
      <c r="F10" s="52"/>
      <c r="G10" s="52"/>
      <c r="H10" s="52"/>
      <c r="I10" s="52"/>
    </row>
    <row r="11" spans="1:13" x14ac:dyDescent="0.3">
      <c r="A11" s="53" t="s">
        <v>923</v>
      </c>
      <c r="B11" s="64" t="s">
        <v>924</v>
      </c>
      <c r="C11" s="53" t="s">
        <v>925</v>
      </c>
      <c r="D11" s="53" t="s">
        <v>926</v>
      </c>
      <c r="E11" s="53" t="s">
        <v>927</v>
      </c>
      <c r="F11" s="53" t="s">
        <v>928</v>
      </c>
      <c r="G11" s="53" t="s">
        <v>6</v>
      </c>
      <c r="H11" s="53" t="s">
        <v>929</v>
      </c>
      <c r="I11" s="53" t="s">
        <v>930</v>
      </c>
    </row>
    <row r="12" spans="1:13" x14ac:dyDescent="0.3">
      <c r="A12" s="54">
        <v>5</v>
      </c>
      <c r="B12" s="65" t="str">
        <f>VLOOKUP(A12,'REFORMA INSUMOS'!$A$1:$G$384,2,FALSE)</f>
        <v>SERVENTE</v>
      </c>
      <c r="C12" s="55" t="str">
        <f>VLOOKUP(A12,'REFORMA INSUMOS'!$A$1:$G$384,3,FALSE)</f>
        <v xml:space="preserve">h     </v>
      </c>
      <c r="D12" s="56">
        <v>9489.2206774999995</v>
      </c>
      <c r="E12" s="57">
        <f>VLOOKUP(A12,'REFORMA INSUMOS'!$A$1:$G$384,5,FALSE)</f>
        <v>15.3</v>
      </c>
      <c r="F12" s="58">
        <v>145185.06</v>
      </c>
      <c r="G12" s="59">
        <f>F12/$F$604</f>
        <v>7.1712318658323948E-2</v>
      </c>
      <c r="H12" s="59">
        <v>7.1712318658323948E-2</v>
      </c>
      <c r="I12" s="54" t="str">
        <f>IF(H12&lt;=$M$12,"A",IF(H12&lt;=$M$13,"B","C"))</f>
        <v>A</v>
      </c>
      <c r="L12" s="35" t="s">
        <v>931</v>
      </c>
      <c r="M12" s="36">
        <v>0.8</v>
      </c>
    </row>
    <row r="13" spans="1:13" x14ac:dyDescent="0.3">
      <c r="A13" s="54">
        <v>3</v>
      </c>
      <c r="B13" s="65" t="str">
        <f>VLOOKUP($A13,'IMPLANTAÇÃO INSUMOS'!$A$2:$G$349,2,FALSE)</f>
        <v>MESTRE DE OBRAS</v>
      </c>
      <c r="C13" s="55" t="str">
        <f>VLOOKUP(A13,'IMPLANTAÇÃO INSUMOS'!$A$2:$G$349,3,FALSE)</f>
        <v xml:space="preserve">mes   </v>
      </c>
      <c r="D13" s="56">
        <v>8</v>
      </c>
      <c r="E13" s="57">
        <f>VLOOKUP(A13,'IMPLANTAÇÃO INSUMOS'!$A$2:$G$349,5,FALSE)</f>
        <v>11491.83</v>
      </c>
      <c r="F13" s="58">
        <v>91934.64</v>
      </c>
      <c r="G13" s="59">
        <f t="shared" ref="G13:G76" si="0">F13/$F$604</f>
        <v>4.5409949201510778E-2</v>
      </c>
      <c r="H13" s="60">
        <f>G13+H12</f>
        <v>0.11712226785983473</v>
      </c>
      <c r="I13" s="54" t="str">
        <f t="shared" ref="I13:I76" si="1">IF(H13&lt;=$M$12,"A",IF(H13&lt;=$M$13,"B","C"))</f>
        <v>A</v>
      </c>
      <c r="L13" s="37" t="s">
        <v>932</v>
      </c>
      <c r="M13" s="38">
        <v>0.95</v>
      </c>
    </row>
    <row r="14" spans="1:13" x14ac:dyDescent="0.3">
      <c r="A14" s="54">
        <v>1941</v>
      </c>
      <c r="B14" s="65" t="str">
        <f>VLOOKUP($A14,'IMPLANTAÇÃO INSUMOS'!$A$2:$G$349,2,FALSE)</f>
        <v>REFEICAO</v>
      </c>
      <c r="C14" s="55" t="str">
        <f>VLOOKUP(A14,'IMPLANTAÇÃO INSUMOS'!$A$2:$G$349,3,FALSE)</f>
        <v xml:space="preserve">un    </v>
      </c>
      <c r="D14" s="56">
        <v>3509</v>
      </c>
      <c r="E14" s="57">
        <f>VLOOKUP(A14,'IMPLANTAÇÃO INSUMOS'!$A$2:$G$349,5,FALSE)</f>
        <v>22.5</v>
      </c>
      <c r="F14" s="58">
        <v>78952.5</v>
      </c>
      <c r="G14" s="59">
        <f t="shared" si="0"/>
        <v>3.8997585831981069E-2</v>
      </c>
      <c r="H14" s="60">
        <f t="shared" ref="H14:H77" si="2">G14+H13</f>
        <v>0.1561198536918158</v>
      </c>
      <c r="I14" s="54" t="str">
        <f t="shared" si="1"/>
        <v>A</v>
      </c>
      <c r="L14" s="37" t="s">
        <v>933</v>
      </c>
      <c r="M14" s="38">
        <v>1</v>
      </c>
    </row>
    <row r="15" spans="1:13" x14ac:dyDescent="0.3">
      <c r="A15" s="54">
        <v>2070</v>
      </c>
      <c r="B15" s="65" t="str">
        <f>VLOOKUP(A15,'REFORMA INSUMOS'!$A$1:$G$384,2,FALSE)</f>
        <v>TELHA GALVANIZADA ONDULADA 0,50 MM</v>
      </c>
      <c r="C15" s="55" t="str">
        <f>VLOOKUP(A15,'REFORMA INSUMOS'!$A$1:$G$384,3,FALSE)</f>
        <v xml:space="preserve">m2    </v>
      </c>
      <c r="D15" s="56">
        <v>1407.0001399</v>
      </c>
      <c r="E15" s="57">
        <f>VLOOKUP(A15,'REFORMA INSUMOS'!$A$1:$G$384,5,FALSE)</f>
        <v>54.28</v>
      </c>
      <c r="F15" s="58">
        <v>76371.960000000006</v>
      </c>
      <c r="G15" s="59">
        <f t="shared" si="0"/>
        <v>3.7722960834129703E-2</v>
      </c>
      <c r="H15" s="60">
        <f t="shared" si="2"/>
        <v>0.19384281452594551</v>
      </c>
      <c r="I15" s="54" t="str">
        <f t="shared" si="1"/>
        <v>A</v>
      </c>
    </row>
    <row r="16" spans="1:13" x14ac:dyDescent="0.3">
      <c r="A16" s="54">
        <v>37</v>
      </c>
      <c r="B16" s="65" t="str">
        <f>VLOOKUP($A16,'IMPLANTAÇÃO INSUMOS'!$A$2:$G$349,2,FALSE)</f>
        <v>VIGIA DE OBRA NOTURNO-SÁBADO/DOMINGO DIURNO (SALÁRIO X 1,5864)</v>
      </c>
      <c r="C16" s="55" t="str">
        <f>VLOOKUP(A16,'IMPLANTAÇÃO INSUMOS'!$A$2:$G$349,3,FALSE)</f>
        <v xml:space="preserve">mes   </v>
      </c>
      <c r="D16" s="56">
        <v>16</v>
      </c>
      <c r="E16" s="57">
        <f>VLOOKUP(A16,'IMPLANTAÇÃO INSUMOS'!$A$2:$G$349,5,FALSE)</f>
        <v>4278.66</v>
      </c>
      <c r="F16" s="58">
        <v>68458.559999999998</v>
      </c>
      <c r="G16" s="59">
        <f t="shared" si="0"/>
        <v>3.3814237288671362E-2</v>
      </c>
      <c r="H16" s="60">
        <f t="shared" si="2"/>
        <v>0.22765705181461687</v>
      </c>
      <c r="I16" s="54" t="str">
        <f t="shared" si="1"/>
        <v>A</v>
      </c>
    </row>
    <row r="17" spans="1:9" x14ac:dyDescent="0.3">
      <c r="A17" s="54">
        <v>8</v>
      </c>
      <c r="B17" s="65" t="str">
        <f>VLOOKUP(A17,'REFORMA INSUMOS'!$A$1:$G$384,2,FALSE)</f>
        <v>AJUDANTE</v>
      </c>
      <c r="C17" s="55" t="str">
        <f>VLOOKUP(A17,'REFORMA INSUMOS'!$A$1:$G$384,3,FALSE)</f>
        <v xml:space="preserve">h     </v>
      </c>
      <c r="D17" s="56">
        <v>3870.1980852000002</v>
      </c>
      <c r="E17" s="57">
        <f>VLOOKUP(A17,'REFORMA INSUMOS'!$A$1:$G$384,5,FALSE)</f>
        <v>16.97</v>
      </c>
      <c r="F17" s="58">
        <v>65677.25</v>
      </c>
      <c r="G17" s="59">
        <f t="shared" si="0"/>
        <v>3.2440444496165143E-2</v>
      </c>
      <c r="H17" s="60">
        <f t="shared" si="2"/>
        <v>0.26009749631078199</v>
      </c>
      <c r="I17" s="54" t="str">
        <f t="shared" si="1"/>
        <v>A</v>
      </c>
    </row>
    <row r="18" spans="1:9" x14ac:dyDescent="0.3">
      <c r="A18" s="54">
        <v>4</v>
      </c>
      <c r="B18" s="65" t="str">
        <f>VLOOKUP(A18,'REFORMA INSUMOS'!$A$1:$G$384,2,FALSE)</f>
        <v>PEDREIRO</v>
      </c>
      <c r="C18" s="55" t="str">
        <f>VLOOKUP(A18,'REFORMA INSUMOS'!$A$1:$G$384,3,FALSE)</f>
        <v xml:space="preserve">h     </v>
      </c>
      <c r="D18" s="56">
        <v>2696.3407754999998</v>
      </c>
      <c r="E18" s="57">
        <f>VLOOKUP(A18,'REFORMA INSUMOS'!$A$1:$G$384,5,FALSE)</f>
        <v>23.41</v>
      </c>
      <c r="F18" s="58">
        <v>63121.33</v>
      </c>
      <c r="G18" s="59">
        <f t="shared" si="0"/>
        <v>3.1177980234999545E-2</v>
      </c>
      <c r="H18" s="60">
        <f t="shared" si="2"/>
        <v>0.29127547654578156</v>
      </c>
      <c r="I18" s="54" t="str">
        <f t="shared" si="1"/>
        <v>A</v>
      </c>
    </row>
    <row r="19" spans="1:9" x14ac:dyDescent="0.3">
      <c r="A19" s="54">
        <v>1215</v>
      </c>
      <c r="B19" s="65" t="str">
        <f>VLOOKUP(A19,'REFORMA INSUMOS'!$A$1:$G$384,2,FALSE)</f>
        <v>CIMENTO PORTLAND CPII-32</v>
      </c>
      <c r="C19" s="55" t="str">
        <f>VLOOKUP(A19,'REFORMA INSUMOS'!$A$1:$G$384,3,FALSE)</f>
        <v xml:space="preserve">Kg    </v>
      </c>
      <c r="D19" s="56">
        <v>88932.033157099999</v>
      </c>
      <c r="E19" s="57">
        <f>VLOOKUP(A19,'REFORMA INSUMOS'!$A$1:$G$384,5,FALSE)</f>
        <v>0.61</v>
      </c>
      <c r="F19" s="58">
        <v>54248.53</v>
      </c>
      <c r="G19" s="59">
        <f t="shared" si="0"/>
        <v>2.6795373229901522E-2</v>
      </c>
      <c r="H19" s="60">
        <f t="shared" si="2"/>
        <v>0.31807084977568306</v>
      </c>
      <c r="I19" s="54" t="str">
        <f t="shared" si="1"/>
        <v>A</v>
      </c>
    </row>
    <row r="20" spans="1:9" x14ac:dyDescent="0.3">
      <c r="A20" s="54">
        <v>1326</v>
      </c>
      <c r="B20" s="65" t="str">
        <f>VLOOKUP(A20,'REFORMA INSUMOS'!$A$1:$G$384,2,FALSE)</f>
        <v>ESTRUTURA METALICA MR250 / ASTM A36  - COTAÇÃO (FABRICAÇÃO E MONTAGEM)</v>
      </c>
      <c r="C20" s="55" t="str">
        <f>VLOOKUP(A20,'REFORMA INSUMOS'!$A$1:$G$384,3,FALSE)</f>
        <v xml:space="preserve">Kg    </v>
      </c>
      <c r="D20" s="56">
        <v>3451.9209999999998</v>
      </c>
      <c r="E20" s="57">
        <f>VLOOKUP(A20,'REFORMA INSUMOS'!$A$1:$G$384,5,FALSE)</f>
        <v>15.66</v>
      </c>
      <c r="F20" s="58">
        <v>54057.08</v>
      </c>
      <c r="G20" s="59">
        <f t="shared" si="0"/>
        <v>2.6700808931018869E-2</v>
      </c>
      <c r="H20" s="60">
        <f t="shared" si="2"/>
        <v>0.34477165870670196</v>
      </c>
      <c r="I20" s="54" t="str">
        <f t="shared" si="1"/>
        <v>A</v>
      </c>
    </row>
    <row r="21" spans="1:9" x14ac:dyDescent="0.3">
      <c r="A21" s="54">
        <v>1</v>
      </c>
      <c r="B21" s="65" t="str">
        <f>VLOOKUP($A21,'IMPLANTAÇÃO INSUMOS'!$A$2:$G$349,2,FALSE)</f>
        <v>ENGENHEIRO</v>
      </c>
      <c r="C21" s="55" t="str">
        <f>VLOOKUP(A21,'IMPLANTAÇÃO INSUMOS'!$A$2:$G$349,3,FALSE)</f>
        <v xml:space="preserve">mes   </v>
      </c>
      <c r="D21" s="56">
        <v>2.0227027</v>
      </c>
      <c r="E21" s="57">
        <f>VLOOKUP(A21,'IMPLANTAÇÃO INSUMOS'!$A$2:$G$349,5,FALSE)</f>
        <v>22503.08</v>
      </c>
      <c r="F21" s="58">
        <v>45517.04</v>
      </c>
      <c r="G21" s="59">
        <f t="shared" si="0"/>
        <v>2.2482564506731459E-2</v>
      </c>
      <c r="H21" s="60">
        <f t="shared" si="2"/>
        <v>0.36725422321343343</v>
      </c>
      <c r="I21" s="54" t="str">
        <f t="shared" si="1"/>
        <v>A</v>
      </c>
    </row>
    <row r="22" spans="1:9" x14ac:dyDescent="0.3">
      <c r="A22" s="54">
        <v>39</v>
      </c>
      <c r="B22" s="65" t="str">
        <f>VLOOKUP($A22,'IMPLANTAÇÃO INSUMOS'!$A$2:$G$349,2,FALSE)</f>
        <v>APONTARIFE</v>
      </c>
      <c r="C22" s="55" t="str">
        <f>VLOOKUP(A22,'IMPLANTAÇÃO INSUMOS'!$A$2:$G$349,3,FALSE)</f>
        <v xml:space="preserve">mes   </v>
      </c>
      <c r="D22" s="56">
        <v>8</v>
      </c>
      <c r="E22" s="57">
        <f>VLOOKUP(A22,'IMPLANTAÇÃO INSUMOS'!$A$2:$G$349,5,FALSE)</f>
        <v>5365.43</v>
      </c>
      <c r="F22" s="58">
        <v>42923.44</v>
      </c>
      <c r="G22" s="59">
        <f t="shared" si="0"/>
        <v>2.1201488687551243E-2</v>
      </c>
      <c r="H22" s="60">
        <f t="shared" si="2"/>
        <v>0.38845571190098466</v>
      </c>
      <c r="I22" s="54" t="str">
        <f t="shared" si="1"/>
        <v>A</v>
      </c>
    </row>
    <row r="23" spans="1:9" x14ac:dyDescent="0.3">
      <c r="A23" s="54">
        <v>2871</v>
      </c>
      <c r="B23" s="65" t="str">
        <f>VLOOKUP($A23,'IMPLANTAÇÃO INSUMOS'!$A$2:$G$349,2,FALSE)</f>
        <v xml:space="preserve">TRANSPORTE COMERCIAL DE MATERIAL BÁSICO (O. RODOV. ) </v>
      </c>
      <c r="C23" s="55" t="str">
        <f>VLOOKUP(A23,'IMPLANTAÇÃO INSUMOS'!$A$2:$G$349,3,FALSE)</f>
        <v xml:space="preserve">tkm   </v>
      </c>
      <c r="D23" s="56">
        <v>55021.69</v>
      </c>
      <c r="E23" s="57">
        <f>VLOOKUP(A23,'IMPLANTAÇÃO INSUMOS'!$A$2:$G$349,5,FALSE)</f>
        <v>0.68</v>
      </c>
      <c r="F23" s="58">
        <v>37414.74</v>
      </c>
      <c r="G23" s="59">
        <f t="shared" si="0"/>
        <v>1.8480536202542735E-2</v>
      </c>
      <c r="H23" s="60">
        <f t="shared" si="2"/>
        <v>0.40693624810352741</v>
      </c>
      <c r="I23" s="54" t="str">
        <f t="shared" si="1"/>
        <v>A</v>
      </c>
    </row>
    <row r="24" spans="1:9" x14ac:dyDescent="0.3">
      <c r="A24" s="54">
        <v>2538</v>
      </c>
      <c r="B24" s="65" t="str">
        <f>VLOOKUP($A24,'IMPLANTAÇÃO INSUMOS'!$A$2:$G$349,2,FALSE)</f>
        <v>EPI/PGR/PCMSO / EXAMES/TREINAMENTOS/VISITAS  (COMP. AUXILIAR)</v>
      </c>
      <c r="C24" s="55" t="str">
        <f>VLOOKUP(A24,'IMPLANTAÇÃO INSUMOS'!$A$2:$G$349,3,FALSE)</f>
        <v xml:space="preserve">m2    </v>
      </c>
      <c r="D24" s="56">
        <v>675.75</v>
      </c>
      <c r="E24" s="57">
        <f>VLOOKUP(A24,'IMPLANTAÇÃO INSUMOS'!$A$2:$G$349,5,FALSE)</f>
        <v>47.95</v>
      </c>
      <c r="F24" s="58">
        <v>32402.21</v>
      </c>
      <c r="G24" s="59">
        <f t="shared" si="0"/>
        <v>1.6004660594925748E-2</v>
      </c>
      <c r="H24" s="60">
        <f t="shared" si="2"/>
        <v>0.42294090869845313</v>
      </c>
      <c r="I24" s="54" t="str">
        <f t="shared" si="1"/>
        <v>A</v>
      </c>
    </row>
    <row r="25" spans="1:9" ht="28.8" x14ac:dyDescent="0.3">
      <c r="A25" s="54">
        <v>2995</v>
      </c>
      <c r="B25" s="65" t="str">
        <f>VLOOKUP(A25,'REFORMA INSUMOS'!$A$1:$G$384,2,FALSE)</f>
        <v>PORTA DE ABRIR EM ALUMÍNIO COM ACABAMENTO EM PINTURA ELETROSTÁTICA BRANCA - 01 FOLHA EM VENEZIANA</v>
      </c>
      <c r="C25" s="55" t="str">
        <f>VLOOKUP(A25,'REFORMA INSUMOS'!$A$1:$G$384,3,FALSE)</f>
        <v xml:space="preserve">m2    </v>
      </c>
      <c r="D25" s="56">
        <v>50.28</v>
      </c>
      <c r="E25" s="57">
        <f>VLOOKUP(A25,'REFORMA INSUMOS'!$A$1:$G$384,5,FALSE)</f>
        <v>637.59</v>
      </c>
      <c r="F25" s="58">
        <v>32058.02</v>
      </c>
      <c r="G25" s="59">
        <f t="shared" si="0"/>
        <v>1.5834652310609109E-2</v>
      </c>
      <c r="H25" s="60">
        <f t="shared" si="2"/>
        <v>0.43877556100906223</v>
      </c>
      <c r="I25" s="54" t="str">
        <f t="shared" si="1"/>
        <v>A</v>
      </c>
    </row>
    <row r="26" spans="1:9" ht="57.6" x14ac:dyDescent="0.3">
      <c r="A26" s="54" t="s">
        <v>517</v>
      </c>
      <c r="B26" s="65" t="str">
        <f>VLOOKUP(A26,'REFORMA INSUMOS'!$A$1:$G$384,2,FALSE)</f>
        <v>TELHA TERMOISOLANTE REVESTIDA EM ACO GALVANIZADO, FACE SUPERIOR EM TELHA TRAPEZOIDAL E FACE INFERIOR EM CHAPA PLANA (SEM ACESSORIOS DE FIXACAO), REVESTIMENTO COM ESPESSURA DE 0,50 MM COM PRE-PINTURA NAS DUAS FACES, NUCLEO EM POLIESTIRENO (EPS) DE 30 MM</v>
      </c>
      <c r="C26" s="55" t="str">
        <f>VLOOKUP(A26,'REFORMA INSUMOS'!$A$1:$G$384,3,FALSE)</f>
        <v xml:space="preserve">m2    </v>
      </c>
      <c r="D26" s="56">
        <v>264.89789999999999</v>
      </c>
      <c r="E26" s="57">
        <f>VLOOKUP(A26,'REFORMA INSUMOS'!$A$1:$G$384,5,FALSE)</f>
        <v>109.15</v>
      </c>
      <c r="F26" s="58">
        <v>28913.599999999999</v>
      </c>
      <c r="G26" s="59">
        <f t="shared" si="0"/>
        <v>1.4281505939793772E-2</v>
      </c>
      <c r="H26" s="60">
        <f t="shared" si="2"/>
        <v>0.453057066948856</v>
      </c>
      <c r="I26" s="54" t="str">
        <f t="shared" si="1"/>
        <v>A</v>
      </c>
    </row>
    <row r="27" spans="1:9" x14ac:dyDescent="0.3">
      <c r="A27" s="54" t="s">
        <v>23</v>
      </c>
      <c r="B27" s="65" t="str">
        <f>VLOOKUP($A27,'IMPLANTAÇÃO INSUMOS'!$A$2:$G$349,2,FALSE)</f>
        <v>ALUGUEL DE CASA PARA ALOJAMENTO</v>
      </c>
      <c r="C27" s="55" t="str">
        <f>VLOOKUP(A27,'IMPLANTAÇÃO INSUMOS'!$A$2:$G$349,3,FALSE)</f>
        <v xml:space="preserve">MÊS   </v>
      </c>
      <c r="D27" s="56">
        <v>8</v>
      </c>
      <c r="E27" s="57">
        <f>VLOOKUP(A27,'IMPLANTAÇÃO INSUMOS'!$A$2:$G$349,5,FALSE)</f>
        <v>3577.65</v>
      </c>
      <c r="F27" s="58">
        <v>28621.200000000001</v>
      </c>
      <c r="G27" s="59">
        <f t="shared" si="0"/>
        <v>1.4137078669000939E-2</v>
      </c>
      <c r="H27" s="60">
        <f t="shared" si="2"/>
        <v>0.46719414561785694</v>
      </c>
      <c r="I27" s="54" t="str">
        <f t="shared" si="1"/>
        <v>A</v>
      </c>
    </row>
    <row r="28" spans="1:9" x14ac:dyDescent="0.3">
      <c r="A28" s="54">
        <v>18</v>
      </c>
      <c r="B28" s="65" t="str">
        <f>VLOOKUP(A28,'REFORMA INSUMOS'!$A$1:$G$384,2,FALSE)</f>
        <v>PINTOR</v>
      </c>
      <c r="C28" s="55" t="str">
        <f>VLOOKUP(A28,'REFORMA INSUMOS'!$A$1:$G$384,3,FALSE)</f>
        <v xml:space="preserve">h     </v>
      </c>
      <c r="D28" s="56">
        <v>1141.6156704</v>
      </c>
      <c r="E28" s="57">
        <f>VLOOKUP(A28,'REFORMA INSUMOS'!$A$1:$G$384,5,FALSE)</f>
        <v>23.41</v>
      </c>
      <c r="F28" s="58">
        <v>26725.22</v>
      </c>
      <c r="G28" s="59">
        <f t="shared" si="0"/>
        <v>1.3200583399241026E-2</v>
      </c>
      <c r="H28" s="60">
        <f t="shared" si="2"/>
        <v>0.48039472901709795</v>
      </c>
      <c r="I28" s="54" t="str">
        <f t="shared" si="1"/>
        <v>A</v>
      </c>
    </row>
    <row r="29" spans="1:9" x14ac:dyDescent="0.3">
      <c r="A29" s="54">
        <v>2691</v>
      </c>
      <c r="B29" s="65" t="str">
        <f>VLOOKUP(A29,'REFORMA INSUMOS'!$A$1:$G$384,2,FALSE)</f>
        <v>TRANSPORTE DE ENTULHO EM CACAMBA ESTACIONARIA</v>
      </c>
      <c r="C29" s="55" t="str">
        <f>VLOOKUP(A29,'REFORMA INSUMOS'!$A$1:$G$384,3,FALSE)</f>
        <v xml:space="preserve">m3    </v>
      </c>
      <c r="D29" s="56">
        <v>304.96799999999996</v>
      </c>
      <c r="E29" s="57">
        <f>VLOOKUP(A29,'REFORMA INSUMOS'!$A$1:$G$384,5,FALSE)</f>
        <v>86.6</v>
      </c>
      <c r="F29" s="58">
        <v>26410.22</v>
      </c>
      <c r="G29" s="59">
        <f t="shared" si="0"/>
        <v>1.3044993145137938E-2</v>
      </c>
      <c r="H29" s="60">
        <f t="shared" si="2"/>
        <v>0.49343972216223592</v>
      </c>
      <c r="I29" s="54" t="str">
        <f t="shared" si="1"/>
        <v>A</v>
      </c>
    </row>
    <row r="30" spans="1:9" x14ac:dyDescent="0.3">
      <c r="A30" s="54" t="s">
        <v>519</v>
      </c>
      <c r="B30" s="65" t="str">
        <f>VLOOKUP(A30,'REFORMA INSUMOS'!$A$1:$G$384,2,FALSE)</f>
        <v>PORCELANATO GAUDE QUEBECDARK GREY 61X61CM ACETINADO</v>
      </c>
      <c r="C30" s="55" t="str">
        <f>VLOOKUP(A30,'REFORMA INSUMOS'!$A$1:$G$384,3,FALSE)</f>
        <v xml:space="preserve">m2    </v>
      </c>
      <c r="D30" s="56">
        <v>411.74946879999999</v>
      </c>
      <c r="E30" s="57">
        <f>VLOOKUP(A30,'REFORMA INSUMOS'!$A$1:$G$384,5,FALSE)</f>
        <v>54.48</v>
      </c>
      <c r="F30" s="58">
        <v>22432.11</v>
      </c>
      <c r="G30" s="59">
        <f t="shared" si="0"/>
        <v>1.1080056174502908E-2</v>
      </c>
      <c r="H30" s="60">
        <f t="shared" si="2"/>
        <v>0.50451977833673878</v>
      </c>
      <c r="I30" s="54" t="str">
        <f t="shared" si="1"/>
        <v>A</v>
      </c>
    </row>
    <row r="31" spans="1:9" x14ac:dyDescent="0.3">
      <c r="A31" s="54">
        <v>2439</v>
      </c>
      <c r="B31" s="65" t="str">
        <f>VLOOKUP(A31,'REFORMA INSUMOS'!$A$1:$G$384,2,FALSE)</f>
        <v>AÇO CA-50 10,0 MM (3/8")</v>
      </c>
      <c r="C31" s="55" t="str">
        <f>VLOOKUP(A31,'REFORMA INSUMOS'!$A$1:$G$384,3,FALSE)</f>
        <v xml:space="preserve">Kg    </v>
      </c>
      <c r="D31" s="56">
        <v>3169.5234332999999</v>
      </c>
      <c r="E31" s="57">
        <f>VLOOKUP(A31,'REFORMA INSUMOS'!$A$1:$G$384,5,FALSE)</f>
        <v>6.91</v>
      </c>
      <c r="F31" s="58">
        <v>21901.4</v>
      </c>
      <c r="G31" s="59">
        <f t="shared" si="0"/>
        <v>1.0817918702264655E-2</v>
      </c>
      <c r="H31" s="60">
        <f t="shared" si="2"/>
        <v>0.51533769703900345</v>
      </c>
      <c r="I31" s="54" t="str">
        <f t="shared" si="1"/>
        <v>A</v>
      </c>
    </row>
    <row r="32" spans="1:9" x14ac:dyDescent="0.3">
      <c r="A32" s="54">
        <v>2386</v>
      </c>
      <c r="B32" s="65" t="str">
        <f>VLOOKUP(A32,'REFORMA INSUMOS'!$A$1:$G$384,2,FALSE)</f>
        <v>BRITA Nº 1</v>
      </c>
      <c r="C32" s="55" t="str">
        <f>VLOOKUP(A32,'REFORMA INSUMOS'!$A$1:$G$384,3,FALSE)</f>
        <v xml:space="preserve">m3    </v>
      </c>
      <c r="D32" s="56">
        <v>135.77985340000001</v>
      </c>
      <c r="E32" s="57">
        <f>VLOOKUP(A32,'REFORMA INSUMOS'!$A$1:$G$384,5,FALSE)</f>
        <v>158.06</v>
      </c>
      <c r="F32" s="58">
        <v>21461.35</v>
      </c>
      <c r="G32" s="59">
        <f t="shared" si="0"/>
        <v>1.0600561586969214E-2</v>
      </c>
      <c r="H32" s="60">
        <f t="shared" si="2"/>
        <v>0.52593825862597265</v>
      </c>
      <c r="I32" s="54" t="str">
        <f t="shared" si="1"/>
        <v>A</v>
      </c>
    </row>
    <row r="33" spans="1:9" x14ac:dyDescent="0.3">
      <c r="A33" s="54">
        <v>10</v>
      </c>
      <c r="B33" s="65" t="str">
        <f>VLOOKUP(A33,'REFORMA INSUMOS'!$A$1:$G$384,2,FALSE)</f>
        <v>CARPINTEIRO</v>
      </c>
      <c r="C33" s="55" t="str">
        <f>VLOOKUP(A33,'REFORMA INSUMOS'!$A$1:$G$384,3,FALSE)</f>
        <v xml:space="preserve">h     </v>
      </c>
      <c r="D33" s="56">
        <v>913.48319809999998</v>
      </c>
      <c r="E33" s="57">
        <f>VLOOKUP(A33,'REFORMA INSUMOS'!$A$1:$G$384,5,FALSE)</f>
        <v>23.41</v>
      </c>
      <c r="F33" s="58">
        <v>21384.639999999999</v>
      </c>
      <c r="G33" s="59">
        <f t="shared" si="0"/>
        <v>1.0562671655565252E-2</v>
      </c>
      <c r="H33" s="60">
        <f t="shared" si="2"/>
        <v>0.53650093028153789</v>
      </c>
      <c r="I33" s="54" t="str">
        <f t="shared" si="1"/>
        <v>A</v>
      </c>
    </row>
    <row r="34" spans="1:9" x14ac:dyDescent="0.3">
      <c r="A34" s="54">
        <v>2376</v>
      </c>
      <c r="B34" s="65" t="str">
        <f>VLOOKUP(A34,'REFORMA INSUMOS'!$A$1:$G$384,2,FALSE)</f>
        <v>TUBO INDUSTRIAL 2" CHAPA 13 (2,25 MM)</v>
      </c>
      <c r="C34" s="55" t="str">
        <f>VLOOKUP(A34,'REFORMA INSUMOS'!$A$1:$G$384,3,FALSE)</f>
        <v xml:space="preserve">Kg    </v>
      </c>
      <c r="D34" s="56">
        <v>1943.796282</v>
      </c>
      <c r="E34" s="57">
        <f>VLOOKUP(A34,'REFORMA INSUMOS'!$A$1:$G$384,5,FALSE)</f>
        <v>10.93</v>
      </c>
      <c r="F34" s="58">
        <v>21245.68</v>
      </c>
      <c r="G34" s="59">
        <f t="shared" si="0"/>
        <v>1.0494034126326634E-2</v>
      </c>
      <c r="H34" s="60">
        <f t="shared" si="2"/>
        <v>0.54699496440786455</v>
      </c>
      <c r="I34" s="54" t="str">
        <f t="shared" si="1"/>
        <v>A</v>
      </c>
    </row>
    <row r="35" spans="1:9" x14ac:dyDescent="0.3">
      <c r="A35" s="54">
        <v>2804</v>
      </c>
      <c r="B35" s="65" t="str">
        <f>VLOOKUP(A35,'REFORMA INSUMOS'!$A$1:$G$384,2,FALSE)</f>
        <v>AREIA GROSSA</v>
      </c>
      <c r="C35" s="55" t="str">
        <f>VLOOKUP(A35,'REFORMA INSUMOS'!$A$1:$G$384,3,FALSE)</f>
        <v xml:space="preserve">m3    </v>
      </c>
      <c r="D35" s="56">
        <v>133.5475375</v>
      </c>
      <c r="E35" s="57">
        <f>VLOOKUP(A35,'REFORMA INSUMOS'!$A$1:$G$384,5,FALSE)</f>
        <v>158.19999999999999</v>
      </c>
      <c r="F35" s="58">
        <v>21127.21</v>
      </c>
      <c r="G35" s="59">
        <f t="shared" si="0"/>
        <v>1.0435517372664434E-2</v>
      </c>
      <c r="H35" s="60">
        <f t="shared" si="2"/>
        <v>0.55743048178052901</v>
      </c>
      <c r="I35" s="54" t="str">
        <f t="shared" si="1"/>
        <v>A</v>
      </c>
    </row>
    <row r="36" spans="1:9" ht="28.8" x14ac:dyDescent="0.3">
      <c r="A36" s="54" t="s">
        <v>27</v>
      </c>
      <c r="B36" s="65" t="str">
        <f>VLOOKUP($A36,'IMPLANTAÇÃO INSUMOS'!$A$2:$G$349,2,FALSE)</f>
        <v>RESERVATÓRIO D'ÁGUA TIPO TAÇA METÁLICA 10M3 - COLUNA SECA 6,0M PINTADA COM LOGOTIPO PADRÃO GOINFRA- AÇO PATINÁVEL</v>
      </c>
      <c r="C36" s="55" t="str">
        <f>VLOOKUP(A36,'IMPLANTAÇÃO INSUMOS'!$A$2:$G$349,3,FALSE)</f>
        <v xml:space="preserve">un    </v>
      </c>
      <c r="D36" s="56">
        <v>1</v>
      </c>
      <c r="E36" s="57">
        <f>VLOOKUP(A36,'IMPLANTAÇÃO INSUMOS'!$A$2:$G$349,5,FALSE)</f>
        <v>19380.8</v>
      </c>
      <c r="F36" s="58">
        <v>19380.8</v>
      </c>
      <c r="G36" s="59">
        <f t="shared" si="0"/>
        <v>9.5729003070511853E-3</v>
      </c>
      <c r="H36" s="60">
        <f t="shared" si="2"/>
        <v>0.56700338208758017</v>
      </c>
      <c r="I36" s="54" t="str">
        <f t="shared" si="1"/>
        <v>A</v>
      </c>
    </row>
    <row r="37" spans="1:9" x14ac:dyDescent="0.3">
      <c r="A37" s="54">
        <v>2984</v>
      </c>
      <c r="B37" s="65" t="str">
        <f>VLOOKUP(A37,'REFORMA INSUMOS'!$A$1:$G$384,2,FALSE)</f>
        <v>ELEMENTO VAZADO DE CONCRETO - TIPO TACO CHINÊS</v>
      </c>
      <c r="C37" s="55" t="str">
        <f>VLOOKUP(A37,'REFORMA INSUMOS'!$A$1:$G$384,3,FALSE)</f>
        <v xml:space="preserve">m2    </v>
      </c>
      <c r="D37" s="56">
        <v>144.94</v>
      </c>
      <c r="E37" s="57">
        <f>VLOOKUP(A37,'REFORMA INSUMOS'!$A$1:$G$384,5,FALSE)</f>
        <v>124.19</v>
      </c>
      <c r="F37" s="58">
        <v>18000.09</v>
      </c>
      <c r="G37" s="59">
        <f t="shared" si="0"/>
        <v>8.8909161173919022E-3</v>
      </c>
      <c r="H37" s="60">
        <f t="shared" si="2"/>
        <v>0.57589429820497207</v>
      </c>
      <c r="I37" s="54" t="str">
        <f t="shared" si="1"/>
        <v>A</v>
      </c>
    </row>
    <row r="38" spans="1:9" x14ac:dyDescent="0.3">
      <c r="A38" s="54">
        <v>12</v>
      </c>
      <c r="B38" s="65" t="str">
        <f>VLOOKUP(A38,'REFORMA INSUMOS'!$A$1:$G$384,2,FALSE)</f>
        <v>ELETRICISTA</v>
      </c>
      <c r="C38" s="55" t="str">
        <f>VLOOKUP(A38,'REFORMA INSUMOS'!$A$1:$G$384,3,FALSE)</f>
        <v xml:space="preserve">h     </v>
      </c>
      <c r="D38" s="56">
        <v>751.86341249999998</v>
      </c>
      <c r="E38" s="57">
        <f>VLOOKUP(A38,'REFORMA INSUMOS'!$A$1:$G$384,5,FALSE)</f>
        <v>23.41</v>
      </c>
      <c r="F38" s="58">
        <v>17601.11</v>
      </c>
      <c r="G38" s="59">
        <f t="shared" si="0"/>
        <v>8.6938450076076163E-3</v>
      </c>
      <c r="H38" s="60">
        <f t="shared" si="2"/>
        <v>0.58458814321257968</v>
      </c>
      <c r="I38" s="54" t="str">
        <f t="shared" si="1"/>
        <v>A</v>
      </c>
    </row>
    <row r="39" spans="1:9" x14ac:dyDescent="0.3">
      <c r="A39" s="54">
        <v>11</v>
      </c>
      <c r="B39" s="65" t="str">
        <f>VLOOKUP(A39,'REFORMA INSUMOS'!$A$1:$G$384,2,FALSE)</f>
        <v>ENCANADOR</v>
      </c>
      <c r="C39" s="55" t="str">
        <f>VLOOKUP(A39,'REFORMA INSUMOS'!$A$1:$G$384,3,FALSE)</f>
        <v xml:space="preserve">h     </v>
      </c>
      <c r="D39" s="56">
        <v>732.7557733000001</v>
      </c>
      <c r="E39" s="57">
        <f>VLOOKUP(A39,'REFORMA INSUMOS'!$A$1:$G$384,5,FALSE)</f>
        <v>23.41</v>
      </c>
      <c r="F39" s="58">
        <v>17153.810000000001</v>
      </c>
      <c r="G39" s="59">
        <f t="shared" si="0"/>
        <v>8.4729068467812325E-3</v>
      </c>
      <c r="H39" s="60">
        <f t="shared" si="2"/>
        <v>0.59306105005936094</v>
      </c>
      <c r="I39" s="54" t="str">
        <f t="shared" si="1"/>
        <v>A</v>
      </c>
    </row>
    <row r="40" spans="1:9" ht="57.6" x14ac:dyDescent="0.3">
      <c r="A40" s="54" t="s">
        <v>522</v>
      </c>
      <c r="B40" s="65" t="str">
        <f>VLOOKUP(A40,'REFORMA INSUMOS'!$A$1:$G$384,2,FALSE)</f>
        <v>LUMINÁRIA LED INDUSTRIAL DE 200W PARA ILUMINAÇÃO DE QUADRA ESPORTIVA, TEMPERATURA DE COR 6500K, USO INTERNO OU EXTERNO, À PROVA DE CORROSÃO, TENSÃO 110-277V, IP65, IRC80, VIDA ÚTIL &gt; 30.000  HORAS, FATOR DE POTÊNCIA &gt;0,9, SUPORTE COM AJUSTE, MATERIAL EM ALUMÍNIO. REF. PHILIPS OU EQUIVALENTE.</v>
      </c>
      <c r="C40" s="55" t="str">
        <f>VLOOKUP(A40,'REFORMA INSUMOS'!$A$1:$G$384,3,FALSE)</f>
        <v xml:space="preserve">un    </v>
      </c>
      <c r="D40" s="56">
        <v>25</v>
      </c>
      <c r="E40" s="57">
        <f>VLOOKUP(A40,'REFORMA INSUMOS'!$A$1:$G$384,5,FALSE)</f>
        <v>681.7</v>
      </c>
      <c r="F40" s="58">
        <v>17042.5</v>
      </c>
      <c r="G40" s="59">
        <f t="shared" si="0"/>
        <v>8.4179266842916607E-3</v>
      </c>
      <c r="H40" s="60">
        <f t="shared" si="2"/>
        <v>0.60147897674365258</v>
      </c>
      <c r="I40" s="54" t="str">
        <f t="shared" si="1"/>
        <v>A</v>
      </c>
    </row>
    <row r="41" spans="1:9" x14ac:dyDescent="0.3">
      <c r="A41" s="54" t="s">
        <v>524</v>
      </c>
      <c r="B41" s="65" t="str">
        <f>VLOOKUP(A41,'REFORMA INSUMOS'!$A$1:$G$384,2,FALSE)</f>
        <v>BRISE PERMETAL BRP 17, AÇO CARBONO</v>
      </c>
      <c r="C41" s="55" t="str">
        <f>VLOOKUP(A41,'REFORMA INSUMOS'!$A$1:$G$384,3,FALSE)</f>
        <v xml:space="preserve">m2    </v>
      </c>
      <c r="D41" s="56">
        <v>140.42699999999999</v>
      </c>
      <c r="E41" s="57">
        <f>VLOOKUP(A41,'REFORMA INSUMOS'!$A$1:$G$384,5,FALSE)</f>
        <v>120.7</v>
      </c>
      <c r="F41" s="58">
        <v>16949.53</v>
      </c>
      <c r="G41" s="59">
        <f t="shared" si="0"/>
        <v>8.3720053321520924E-3</v>
      </c>
      <c r="H41" s="60">
        <f t="shared" si="2"/>
        <v>0.60985098207580468</v>
      </c>
      <c r="I41" s="54" t="str">
        <f t="shared" si="1"/>
        <v>A</v>
      </c>
    </row>
    <row r="42" spans="1:9" x14ac:dyDescent="0.3">
      <c r="A42" s="54">
        <v>6</v>
      </c>
      <c r="B42" s="65" t="str">
        <f>VLOOKUP(A42,'REFORMA INSUMOS'!$A$1:$G$384,2,FALSE)</f>
        <v>ARMADOR</v>
      </c>
      <c r="C42" s="55" t="str">
        <f>VLOOKUP(A42,'REFORMA INSUMOS'!$A$1:$G$384,3,FALSE)</f>
        <v xml:space="preserve">h     </v>
      </c>
      <c r="D42" s="56">
        <v>681.58945489999996</v>
      </c>
      <c r="E42" s="57">
        <f>VLOOKUP(A42,'REFORMA INSUMOS'!$A$1:$G$384,5,FALSE)</f>
        <v>23.41</v>
      </c>
      <c r="F42" s="58">
        <v>15956</v>
      </c>
      <c r="G42" s="59">
        <f t="shared" si="0"/>
        <v>7.8812637919646617E-3</v>
      </c>
      <c r="H42" s="60">
        <f t="shared" si="2"/>
        <v>0.61773224586776931</v>
      </c>
      <c r="I42" s="54" t="str">
        <f t="shared" si="1"/>
        <v>A</v>
      </c>
    </row>
    <row r="43" spans="1:9" x14ac:dyDescent="0.3">
      <c r="A43" s="54">
        <v>2023</v>
      </c>
      <c r="B43" s="65" t="str">
        <f>VLOOKUP(A43,'REFORMA INSUMOS'!$A$1:$G$384,2,FALSE)</f>
        <v>TABUA PARA FORMA (30CM)</v>
      </c>
      <c r="C43" s="55" t="str">
        <f>VLOOKUP(A43,'REFORMA INSUMOS'!$A$1:$G$384,3,FALSE)</f>
        <v xml:space="preserve">m     </v>
      </c>
      <c r="D43" s="56">
        <v>1200.6105259999999</v>
      </c>
      <c r="E43" s="57">
        <f>VLOOKUP(A43,'REFORMA INSUMOS'!$A$1:$G$384,5,FALSE)</f>
        <v>12.78</v>
      </c>
      <c r="F43" s="58">
        <v>15343.79</v>
      </c>
      <c r="G43" s="59">
        <f t="shared" si="0"/>
        <v>7.5788704285854507E-3</v>
      </c>
      <c r="H43" s="60">
        <f t="shared" si="2"/>
        <v>0.62531111629635472</v>
      </c>
      <c r="I43" s="54" t="str">
        <f t="shared" si="1"/>
        <v>A</v>
      </c>
    </row>
    <row r="44" spans="1:9" x14ac:dyDescent="0.3">
      <c r="A44" s="54">
        <v>2437</v>
      </c>
      <c r="B44" s="65" t="str">
        <f>VLOOKUP(A44,'REFORMA INSUMOS'!$A$1:$G$384,2,FALSE)</f>
        <v>AÇO CA-50 - 6,3 MM (1/4")</v>
      </c>
      <c r="C44" s="55" t="str">
        <f>VLOOKUP(A44,'REFORMA INSUMOS'!$A$1:$G$384,3,FALSE)</f>
        <v xml:space="preserve">Kg    </v>
      </c>
      <c r="D44" s="56">
        <v>2192.9545999000002</v>
      </c>
      <c r="E44" s="57">
        <f>VLOOKUP(A44,'REFORMA INSUMOS'!$A$1:$G$384,5,FALSE)</f>
        <v>6.96</v>
      </c>
      <c r="F44" s="58">
        <v>15262.960000000001</v>
      </c>
      <c r="G44" s="59">
        <f t="shared" si="0"/>
        <v>7.5389454754452839E-3</v>
      </c>
      <c r="H44" s="60">
        <f t="shared" si="2"/>
        <v>0.63285006177180003</v>
      </c>
      <c r="I44" s="54" t="str">
        <f t="shared" si="1"/>
        <v>A</v>
      </c>
    </row>
    <row r="45" spans="1:9" x14ac:dyDescent="0.3">
      <c r="A45" s="54">
        <v>2302</v>
      </c>
      <c r="B45" s="65" t="str">
        <f>VLOOKUP(A45,'REFORMA INSUMOS'!$A$1:$G$384,2,FALSE)</f>
        <v>TELHA DE AÇO COM PINTURA ELETROSTÁTICA 0,5MM DA PERFILOR OU EQUIVALENTE</v>
      </c>
      <c r="C45" s="55" t="str">
        <f>VLOOKUP(A45,'REFORMA INSUMOS'!$A$1:$G$384,3,FALSE)</f>
        <v xml:space="preserve">m2    </v>
      </c>
      <c r="D45" s="56">
        <v>177.55099999999999</v>
      </c>
      <c r="E45" s="57">
        <f>VLOOKUP(A45,'REFORMA INSUMOS'!$A$1:$G$384,5,FALSE)</f>
        <v>79.150000000000006</v>
      </c>
      <c r="F45" s="58">
        <v>14053.16</v>
      </c>
      <c r="G45" s="59">
        <f t="shared" si="0"/>
        <v>6.9413801122265037E-3</v>
      </c>
      <c r="H45" s="60">
        <f t="shared" si="2"/>
        <v>0.63979144188402659</v>
      </c>
      <c r="I45" s="54" t="str">
        <f t="shared" si="1"/>
        <v>A</v>
      </c>
    </row>
    <row r="46" spans="1:9" ht="43.2" x14ac:dyDescent="0.3">
      <c r="A46" s="54">
        <v>2985</v>
      </c>
      <c r="B46" s="65" t="str">
        <f>VLOOKUP($A46,'IMPLANTAÇÃO INSUMOS'!$A$2:$G$349,2,FALSE)</f>
        <v>PAINEL PARA GRADIL METÁLICO EM ARAME GALVANIZADO A FOGO, ELETROSOLDADO E REVESTIDO COM PINTURA ELETROSTÁTICA EM PÓLIESTER, MALHA 5X20 CM, FIO 5,0MM, L=2,50 M, H=2,03 M</v>
      </c>
      <c r="C46" s="55" t="str">
        <f>VLOOKUP(A46,'IMPLANTAÇÃO INSUMOS'!$A$2:$G$349,3,FALSE)</f>
        <v xml:space="preserve">un    </v>
      </c>
      <c r="D46" s="56">
        <v>23.625471999999998</v>
      </c>
      <c r="E46" s="57">
        <f>VLOOKUP(A46,'IMPLANTAÇÃO INSUMOS'!$A$2:$G$349,5,FALSE)</f>
        <v>587.08000000000004</v>
      </c>
      <c r="F46" s="58">
        <v>13870.04</v>
      </c>
      <c r="G46" s="59">
        <f t="shared" si="0"/>
        <v>6.8509303111745764E-3</v>
      </c>
      <c r="H46" s="60">
        <f t="shared" si="2"/>
        <v>0.64664237219520115</v>
      </c>
      <c r="I46" s="54" t="str">
        <f t="shared" si="1"/>
        <v>A</v>
      </c>
    </row>
    <row r="47" spans="1:9" x14ac:dyDescent="0.3">
      <c r="A47" s="54">
        <v>1273</v>
      </c>
      <c r="B47" s="65" t="str">
        <f>VLOOKUP(A47,'REFORMA INSUMOS'!$A$1:$G$384,2,FALSE)</f>
        <v>TINTA EPOXI COM CATALISADOR</v>
      </c>
      <c r="C47" s="55" t="str">
        <f>VLOOKUP(A47,'REFORMA INSUMOS'!$A$1:$G$384,3,FALSE)</f>
        <v xml:space="preserve">l     </v>
      </c>
      <c r="D47" s="56">
        <v>133.2316199</v>
      </c>
      <c r="E47" s="57">
        <f>VLOOKUP(A47,'REFORMA INSUMOS'!$A$1:$G$384,5,FALSE)</f>
        <v>103.27</v>
      </c>
      <c r="F47" s="58">
        <v>13758.82</v>
      </c>
      <c r="G47" s="59">
        <f t="shared" si="0"/>
        <v>6.7959946030433207E-3</v>
      </c>
      <c r="H47" s="60">
        <f t="shared" si="2"/>
        <v>0.65343836679824452</v>
      </c>
      <c r="I47" s="54" t="str">
        <f t="shared" si="1"/>
        <v>A</v>
      </c>
    </row>
    <row r="48" spans="1:9" x14ac:dyDescent="0.3">
      <c r="A48" s="54">
        <v>104</v>
      </c>
      <c r="B48" s="65" t="str">
        <f>VLOOKUP(A48,'REFORMA INSUMOS'!$A$1:$G$384,2,FALSE)</f>
        <v xml:space="preserve">AREIA MÉDIA </v>
      </c>
      <c r="C48" s="55" t="str">
        <f>VLOOKUP(A48,'REFORMA INSUMOS'!$A$1:$G$384,3,FALSE)</f>
        <v xml:space="preserve">m3    </v>
      </c>
      <c r="D48" s="56">
        <v>74.554632599999991</v>
      </c>
      <c r="E48" s="57">
        <f>VLOOKUP(A48,'REFORMA INSUMOS'!$A$1:$G$384,5,FALSE)</f>
        <v>175.78</v>
      </c>
      <c r="F48" s="58">
        <v>13105.2</v>
      </c>
      <c r="G48" s="59">
        <f t="shared" si="0"/>
        <v>6.473147295465987E-3</v>
      </c>
      <c r="H48" s="60">
        <f t="shared" si="2"/>
        <v>0.65991151409371052</v>
      </c>
      <c r="I48" s="54" t="str">
        <f t="shared" si="1"/>
        <v>A</v>
      </c>
    </row>
    <row r="49" spans="1:9" x14ac:dyDescent="0.3">
      <c r="A49" s="54">
        <v>2504</v>
      </c>
      <c r="B49" s="65" t="str">
        <f>VLOOKUP(A49,'REFORMA INSUMOS'!$A$1:$G$384,2,FALSE)</f>
        <v>TUBO INDUSTRIAL REDONDO 1" CHAPA 13 (2,25 MM)</v>
      </c>
      <c r="C49" s="55" t="str">
        <f>VLOOKUP(A49,'REFORMA INSUMOS'!$A$1:$G$384,3,FALSE)</f>
        <v xml:space="preserve">Kg    </v>
      </c>
      <c r="D49" s="56">
        <v>1491.5304000000001</v>
      </c>
      <c r="E49" s="57">
        <f>VLOOKUP(A49,'REFORMA INSUMOS'!$A$1:$G$384,5,FALSE)</f>
        <v>8.42</v>
      </c>
      <c r="F49" s="58">
        <v>12558.68</v>
      </c>
      <c r="G49" s="59">
        <f t="shared" si="0"/>
        <v>6.2032006742837025E-3</v>
      </c>
      <c r="H49" s="60">
        <f t="shared" si="2"/>
        <v>0.66611471476799422</v>
      </c>
      <c r="I49" s="54" t="str">
        <f t="shared" si="1"/>
        <v>A</v>
      </c>
    </row>
    <row r="50" spans="1:9" x14ac:dyDescent="0.3">
      <c r="A50" s="54" t="s">
        <v>39</v>
      </c>
      <c r="B50" s="65" t="str">
        <f>VLOOKUP(A50,'REFORMA INSUMOS'!$A$1:$G$384,2,FALSE)</f>
        <v>BLOCO DE CONCRETO ESTRUTURAL 19 X 19 X 39 CM, FBK 4,5 MPA (NBR 6136)</v>
      </c>
      <c r="C50" s="55" t="str">
        <f>VLOOKUP(A50,'REFORMA INSUMOS'!$A$1:$G$384,3,FALSE)</f>
        <v xml:space="preserve">un    </v>
      </c>
      <c r="D50" s="56">
        <v>2195.7803577999998</v>
      </c>
      <c r="E50" s="57">
        <f>VLOOKUP(A50,'REFORMA INSUMOS'!$A$1:$G$384,5,FALSE)</f>
        <v>5.71</v>
      </c>
      <c r="F50" s="58">
        <v>12537.9</v>
      </c>
      <c r="G50" s="59">
        <f t="shared" si="0"/>
        <v>6.1929366568860443E-3</v>
      </c>
      <c r="H50" s="60">
        <f t="shared" si="2"/>
        <v>0.67230765142488025</v>
      </c>
      <c r="I50" s="54" t="str">
        <f t="shared" si="1"/>
        <v>A</v>
      </c>
    </row>
    <row r="51" spans="1:9" x14ac:dyDescent="0.3">
      <c r="A51" s="54">
        <v>2440</v>
      </c>
      <c r="B51" s="65" t="str">
        <f>VLOOKUP(A51,'REFORMA INSUMOS'!$A$1:$G$384,2,FALSE)</f>
        <v>AÇO CA-50 12,5 MM (1/2")</v>
      </c>
      <c r="C51" s="55" t="str">
        <f>VLOOKUP(A51,'REFORMA INSUMOS'!$A$1:$G$384,3,FALSE)</f>
        <v xml:space="preserve">Kg    </v>
      </c>
      <c r="D51" s="56">
        <v>1828.673</v>
      </c>
      <c r="E51" s="57">
        <f>VLOOKUP(A51,'REFORMA INSUMOS'!$A$1:$G$384,5,FALSE)</f>
        <v>6.85</v>
      </c>
      <c r="F51" s="58">
        <v>12526.400000000001</v>
      </c>
      <c r="G51" s="59">
        <f t="shared" si="0"/>
        <v>6.1872563777679961E-3</v>
      </c>
      <c r="H51" s="60">
        <f t="shared" si="2"/>
        <v>0.67849490780264821</v>
      </c>
      <c r="I51" s="54" t="str">
        <f t="shared" si="1"/>
        <v>A</v>
      </c>
    </row>
    <row r="52" spans="1:9" x14ac:dyDescent="0.3">
      <c r="A52" s="54">
        <v>2034</v>
      </c>
      <c r="B52" s="65" t="str">
        <f>VLOOKUP(A52,'REFORMA INSUMOS'!$A$1:$G$384,2,FALSE)</f>
        <v>TIJOLO FURADO 9x19x19 CM</v>
      </c>
      <c r="C52" s="55" t="str">
        <f>VLOOKUP(A52,'REFORMA INSUMOS'!$A$1:$G$384,3,FALSE)</f>
        <v xml:space="preserve">un    </v>
      </c>
      <c r="D52" s="56">
        <v>13562.396999799999</v>
      </c>
      <c r="E52" s="57">
        <f>VLOOKUP(A52,'REFORMA INSUMOS'!$A$1:$G$384,5,FALSE)</f>
        <v>0.92</v>
      </c>
      <c r="F52" s="58">
        <v>12477.39</v>
      </c>
      <c r="G52" s="59">
        <f t="shared" si="0"/>
        <v>6.1630485099788126E-3</v>
      </c>
      <c r="H52" s="60">
        <f t="shared" si="2"/>
        <v>0.68465795631262705</v>
      </c>
      <c r="I52" s="54" t="str">
        <f t="shared" si="1"/>
        <v>A</v>
      </c>
    </row>
    <row r="53" spans="1:9" x14ac:dyDescent="0.3">
      <c r="A53" s="54">
        <v>2872</v>
      </c>
      <c r="B53" s="65" t="str">
        <f>VLOOKUP($A53,'IMPLANTAÇÃO INSUMOS'!$A$2:$G$349,2,FALSE)</f>
        <v>HORA IMPRODUTIVA DO CAMINHÃO CARROCERIA MADEIRA 15 T (O. RODOV. )</v>
      </c>
      <c r="C53" s="55" t="str">
        <f>VLOOKUP(A53,'IMPLANTAÇÃO INSUMOS'!$A$2:$G$349,3,FALSE)</f>
        <v xml:space="preserve">h     </v>
      </c>
      <c r="D53" s="56">
        <v>171.9648</v>
      </c>
      <c r="E53" s="57">
        <f>VLOOKUP(A53,'IMPLANTAÇÃO INSUMOS'!$A$2:$G$349,5,FALSE)</f>
        <v>70.569999999999993</v>
      </c>
      <c r="F53" s="58">
        <v>12135.55</v>
      </c>
      <c r="G53" s="59">
        <f t="shared" si="0"/>
        <v>5.9942009783515125E-3</v>
      </c>
      <c r="H53" s="60">
        <f t="shared" si="2"/>
        <v>0.69065215729097851</v>
      </c>
      <c r="I53" s="54" t="str">
        <f t="shared" si="1"/>
        <v>A</v>
      </c>
    </row>
    <row r="54" spans="1:9" x14ac:dyDescent="0.3">
      <c r="A54" s="54">
        <v>3778</v>
      </c>
      <c r="B54" s="65" t="str">
        <f>VLOOKUP(A54,'REFORMA INSUMOS'!$A$1:$G$384,2,FALSE)</f>
        <v>CABO DE COBRE NU 50 MM2</v>
      </c>
      <c r="C54" s="55" t="str">
        <f>VLOOKUP(A54,'REFORMA INSUMOS'!$A$1:$G$384,3,FALSE)</f>
        <v xml:space="preserve">m     </v>
      </c>
      <c r="D54" s="56">
        <v>256.98899990000001</v>
      </c>
      <c r="E54" s="57">
        <f>VLOOKUP(A54,'REFORMA INSUMOS'!$A$1:$G$384,5,FALSE)</f>
        <v>45.31</v>
      </c>
      <c r="F54" s="58">
        <v>11644.17</v>
      </c>
      <c r="G54" s="59">
        <f t="shared" si="0"/>
        <v>5.7514900606969888E-3</v>
      </c>
      <c r="H54" s="60">
        <f t="shared" si="2"/>
        <v>0.69640364735167548</v>
      </c>
      <c r="I54" s="54" t="str">
        <f t="shared" si="1"/>
        <v>A</v>
      </c>
    </row>
    <row r="55" spans="1:9" x14ac:dyDescent="0.3">
      <c r="A55" s="54">
        <v>25</v>
      </c>
      <c r="B55" s="65" t="str">
        <f>VLOOKUP(A55,'REFORMA INSUMOS'!$A$1:$G$384,2,FALSE)</f>
        <v>OFICIAL "B"</v>
      </c>
      <c r="C55" s="55" t="str">
        <f>VLOOKUP(A55,'REFORMA INSUMOS'!$A$1:$G$384,3,FALSE)</f>
        <v xml:space="preserve">h     </v>
      </c>
      <c r="D55" s="56">
        <v>494.44531259999997</v>
      </c>
      <c r="E55" s="57">
        <f>VLOOKUP(A55,'REFORMA INSUMOS'!$A$1:$G$384,5,FALSE)</f>
        <v>23.41</v>
      </c>
      <c r="F55" s="58">
        <v>11574.95</v>
      </c>
      <c r="G55" s="59">
        <f t="shared" si="0"/>
        <v>5.7172997197794785E-3</v>
      </c>
      <c r="H55" s="60">
        <f t="shared" si="2"/>
        <v>0.702120947071455</v>
      </c>
      <c r="I55" s="54" t="str">
        <f t="shared" si="1"/>
        <v>A</v>
      </c>
    </row>
    <row r="56" spans="1:9" ht="28.8" x14ac:dyDescent="0.3">
      <c r="A56" s="54">
        <v>2072</v>
      </c>
      <c r="B56" s="65" t="str">
        <f>VLOOKUP(A56,'REFORMA INSUMOS'!$A$1:$G$384,2,FALSE)</f>
        <v>TINTA ADMIRAL ESMALTE SUMARE / REKOMAR FBR RENNER - (AMARELO/AZUL/VERDE) OU EQUIVALENTE</v>
      </c>
      <c r="C56" s="55" t="str">
        <f>VLOOKUP(A56,'REFORMA INSUMOS'!$A$1:$G$384,3,FALSE)</f>
        <v xml:space="preserve">l     </v>
      </c>
      <c r="D56" s="56">
        <v>255.05168</v>
      </c>
      <c r="E56" s="57">
        <f>VLOOKUP(A56,'REFORMA INSUMOS'!$A$1:$G$384,5,FALSE)</f>
        <v>43.94</v>
      </c>
      <c r="F56" s="58">
        <v>11206.97</v>
      </c>
      <c r="G56" s="59">
        <f t="shared" si="0"/>
        <v>5.5355406667481951E-3</v>
      </c>
      <c r="H56" s="60">
        <f t="shared" si="2"/>
        <v>0.70765648773820322</v>
      </c>
      <c r="I56" s="54" t="str">
        <f t="shared" si="1"/>
        <v>A</v>
      </c>
    </row>
    <row r="57" spans="1:9" ht="43.2" x14ac:dyDescent="0.3">
      <c r="A57" s="54">
        <v>4064</v>
      </c>
      <c r="B57" s="65" t="str">
        <f>VLOOKUP($A57,'IMPLANTAÇÃO INSUMOS'!$A$2:$G$349,2,FALSE)</f>
        <v>LUMINÁRIA LED SIMPLES PARA JARDIM, CORPO EM ALUMÍNIO INJETADO, POTÊNCIA MÍNIMA DE 78W, FLUXO LUMINOSO IGUAL OU SUPERIOR A 8500 LUMENS, TCC DE 5000K, IP&gt;=66, VIDA ÚTIL MÍN.: 50.000 H</v>
      </c>
      <c r="C57" s="55" t="str">
        <f>VLOOKUP(A57,'IMPLANTAÇÃO INSUMOS'!$A$2:$G$349,3,FALSE)</f>
        <v xml:space="preserve">un    </v>
      </c>
      <c r="D57" s="56">
        <v>15</v>
      </c>
      <c r="E57" s="57">
        <f>VLOOKUP(A57,'IMPLANTAÇÃO INSUMOS'!$A$2:$G$349,5,FALSE)</f>
        <v>737.57</v>
      </c>
      <c r="F57" s="58">
        <v>11063.55</v>
      </c>
      <c r="G57" s="59">
        <f t="shared" si="0"/>
        <v>5.4647001770864014E-3</v>
      </c>
      <c r="H57" s="60">
        <f t="shared" si="2"/>
        <v>0.71312118791528967</v>
      </c>
      <c r="I57" s="54" t="str">
        <f t="shared" si="1"/>
        <v>A</v>
      </c>
    </row>
    <row r="58" spans="1:9" x14ac:dyDescent="0.3">
      <c r="A58" s="54">
        <v>2537</v>
      </c>
      <c r="B58" s="65" t="str">
        <f>VLOOKUP($A58,'IMPLANTAÇÃO INSUMOS'!$A$2:$G$349,2,FALSE)</f>
        <v>CAFÉ DA MANHA (COMP. AUXILIAR)**</v>
      </c>
      <c r="C58" s="55" t="str">
        <f>VLOOKUP(A58,'IMPLANTAÇÃO INSUMOS'!$A$2:$G$349,3,FALSE)</f>
        <v xml:space="preserve">un    </v>
      </c>
      <c r="D58" s="56">
        <v>3269</v>
      </c>
      <c r="E58" s="57">
        <f>VLOOKUP(A58,'IMPLANTAÇÃO INSUMOS'!$A$2:$G$349,5,FALSE)</f>
        <v>3.37</v>
      </c>
      <c r="F58" s="58">
        <v>11016.53</v>
      </c>
      <c r="G58" s="59">
        <f t="shared" si="0"/>
        <v>5.4414752445532998E-3</v>
      </c>
      <c r="H58" s="60">
        <f t="shared" si="2"/>
        <v>0.71856266315984296</v>
      </c>
      <c r="I58" s="54" t="str">
        <f t="shared" si="1"/>
        <v>A</v>
      </c>
    </row>
    <row r="59" spans="1:9" x14ac:dyDescent="0.3">
      <c r="A59" s="54">
        <v>2421</v>
      </c>
      <c r="B59" s="65" t="str">
        <f>VLOOKUP(A59,'REFORMA INSUMOS'!$A$1:$G$384,2,FALSE)</f>
        <v>TUBO INDUSTRIAL 1.1/2" CHAPA 13 (2,25 MM)</v>
      </c>
      <c r="C59" s="55" t="str">
        <f>VLOOKUP(A59,'REFORMA INSUMOS'!$A$1:$G$384,3,FALSE)</f>
        <v xml:space="preserve">Kg    </v>
      </c>
      <c r="D59" s="56">
        <v>1024.0916426000001</v>
      </c>
      <c r="E59" s="57">
        <f>VLOOKUP(A59,'REFORMA INSUMOS'!$A$1:$G$384,5,FALSE)</f>
        <v>10.72</v>
      </c>
      <c r="F59" s="58">
        <v>10978.25</v>
      </c>
      <c r="G59" s="59">
        <f t="shared" si="0"/>
        <v>5.4225673241499149E-3</v>
      </c>
      <c r="H59" s="60">
        <f t="shared" si="2"/>
        <v>0.72398523048399288</v>
      </c>
      <c r="I59" s="54" t="str">
        <f t="shared" si="1"/>
        <v>A</v>
      </c>
    </row>
    <row r="60" spans="1:9" x14ac:dyDescent="0.3">
      <c r="A60" s="54">
        <v>1421</v>
      </c>
      <c r="B60" s="65" t="str">
        <f>VLOOKUP(A60,'REFORMA INSUMOS'!$A$1:$G$384,2,FALSE)</f>
        <v>GRANITO POLIDO PARA BANCADA 2 CM</v>
      </c>
      <c r="C60" s="55" t="str">
        <f>VLOOKUP(A60,'REFORMA INSUMOS'!$A$1:$G$384,3,FALSE)</f>
        <v xml:space="preserve">m2    </v>
      </c>
      <c r="D60" s="56">
        <v>25.292399799999998</v>
      </c>
      <c r="E60" s="57">
        <f>VLOOKUP(A60,'REFORMA INSUMOS'!$A$1:$G$384,5,FALSE)</f>
        <v>378.33</v>
      </c>
      <c r="F60" s="58">
        <v>9568.8700000000008</v>
      </c>
      <c r="G60" s="59">
        <f t="shared" si="0"/>
        <v>4.7264219516806776E-3</v>
      </c>
      <c r="H60" s="60">
        <f t="shared" si="2"/>
        <v>0.7287116524356736</v>
      </c>
      <c r="I60" s="54" t="str">
        <f t="shared" si="1"/>
        <v>A</v>
      </c>
    </row>
    <row r="61" spans="1:9" x14ac:dyDescent="0.3">
      <c r="A61" s="54">
        <v>1695</v>
      </c>
      <c r="B61" s="65" t="str">
        <f>VLOOKUP($A61,'IMPLANTAÇÃO INSUMOS'!$A$2:$G$349,2,FALSE)</f>
        <v>COMPENSADO RESINADO COLA FENÓLICA 6 MM 2,20X1,10 M</v>
      </c>
      <c r="C61" s="55" t="str">
        <f>VLOOKUP(A61,'IMPLANTAÇÃO INSUMOS'!$A$2:$G$349,3,FALSE)</f>
        <v xml:space="preserve">m2    </v>
      </c>
      <c r="D61" s="56">
        <v>378.24995000000001</v>
      </c>
      <c r="E61" s="57">
        <f>VLOOKUP(A61,'IMPLANTAÇÃO INSUMOS'!$A$2:$G$349,5,FALSE)</f>
        <v>24.88</v>
      </c>
      <c r="F61" s="58">
        <v>9410.85</v>
      </c>
      <c r="G61" s="59">
        <f t="shared" si="0"/>
        <v>4.6483699772255352E-3</v>
      </c>
      <c r="H61" s="60">
        <f t="shared" si="2"/>
        <v>0.7333600224128991</v>
      </c>
      <c r="I61" s="54" t="str">
        <f t="shared" si="1"/>
        <v>A</v>
      </c>
    </row>
    <row r="62" spans="1:9" x14ac:dyDescent="0.3">
      <c r="A62" s="54">
        <v>1858</v>
      </c>
      <c r="B62" s="65" t="str">
        <f>VLOOKUP(A62,'REFORMA INSUMOS'!$A$1:$G$384,2,FALSE)</f>
        <v>PONTALETE 3x3"</v>
      </c>
      <c r="C62" s="55" t="str">
        <f>VLOOKUP(A62,'REFORMA INSUMOS'!$A$1:$G$384,3,FALSE)</f>
        <v xml:space="preserve">m     </v>
      </c>
      <c r="D62" s="56">
        <v>1015.9292978000001</v>
      </c>
      <c r="E62" s="57">
        <f>VLOOKUP(A62,'REFORMA INSUMOS'!$A$1:$G$384,5,FALSE)</f>
        <v>9.2100000000000009</v>
      </c>
      <c r="F62" s="58">
        <v>9356.6999999999989</v>
      </c>
      <c r="G62" s="59">
        <f t="shared" si="0"/>
        <v>4.6216232716392415E-3</v>
      </c>
      <c r="H62" s="60">
        <f t="shared" si="2"/>
        <v>0.73798164568453839</v>
      </c>
      <c r="I62" s="54" t="str">
        <f t="shared" si="1"/>
        <v>A</v>
      </c>
    </row>
    <row r="63" spans="1:9" x14ac:dyDescent="0.3">
      <c r="A63" s="54" t="s">
        <v>48</v>
      </c>
      <c r="B63" s="65" t="str">
        <f>VLOOKUP($A63,'IMPLANTAÇÃO INSUMOS'!$A$2:$G$349,2,FALSE)</f>
        <v>PARCELA DO VALOR DO VALE TRANSPORTE  PAGA PELO EMPREGADOR</v>
      </c>
      <c r="C63" s="55" t="str">
        <f>VLOOKUP(A63,'IMPLANTAÇÃO INSUMOS'!$A$2:$G$349,3,FALSE)</f>
        <v xml:space="preserve">un    </v>
      </c>
      <c r="D63" s="56">
        <v>1</v>
      </c>
      <c r="E63" s="57">
        <f>VLOOKUP(A63,'IMPLANTAÇÃO INSUMOS'!$A$2:$G$349,5,FALSE)</f>
        <v>9180.42</v>
      </c>
      <c r="F63" s="58">
        <v>9180.42</v>
      </c>
      <c r="G63" s="59">
        <f t="shared" si="0"/>
        <v>4.5345520018192668E-3</v>
      </c>
      <c r="H63" s="60">
        <f t="shared" si="2"/>
        <v>0.74251619768635768</v>
      </c>
      <c r="I63" s="54" t="str">
        <f t="shared" si="1"/>
        <v>A</v>
      </c>
    </row>
    <row r="64" spans="1:9" x14ac:dyDescent="0.3">
      <c r="A64" s="54">
        <v>5051</v>
      </c>
      <c r="B64" s="65" t="str">
        <f>VLOOKUP(A64,'REFORMA INSUMOS'!$A$1:$G$384,2,FALSE)</f>
        <v>FABRICAÇÃO / MONTAGEM</v>
      </c>
      <c r="C64" s="55" t="str">
        <f>VLOOKUP(A64,'REFORMA INSUMOS'!$A$1:$G$384,3,FALSE)</f>
        <v xml:space="preserve">un    </v>
      </c>
      <c r="D64" s="56">
        <v>117.051</v>
      </c>
      <c r="E64" s="57">
        <f>VLOOKUP(A64,'REFORMA INSUMOS'!$A$1:$G$384,5,FALSE)</f>
        <v>76.16</v>
      </c>
      <c r="F64" s="58">
        <v>8914.59</v>
      </c>
      <c r="G64" s="59">
        <f t="shared" si="0"/>
        <v>4.4032486454756992E-3</v>
      </c>
      <c r="H64" s="60">
        <f t="shared" si="2"/>
        <v>0.74691944633183338</v>
      </c>
      <c r="I64" s="54" t="str">
        <f t="shared" si="1"/>
        <v>A</v>
      </c>
    </row>
    <row r="65" spans="1:9" x14ac:dyDescent="0.3">
      <c r="A65" s="54">
        <v>3270</v>
      </c>
      <c r="B65" s="65" t="str">
        <f>VLOOKUP(A65,'REFORMA INSUMOS'!$A$1:$G$384,2,FALSE)</f>
        <v xml:space="preserve">ELETRODUTO EM AÇO GALVANIZADO A FOGO DIÂMETRO 1" - PESADO </v>
      </c>
      <c r="C65" s="55" t="str">
        <f>VLOOKUP(A65,'REFORMA INSUMOS'!$A$1:$G$384,3,FALSE)</f>
        <v xml:space="preserve">m     </v>
      </c>
      <c r="D65" s="56">
        <v>294</v>
      </c>
      <c r="E65" s="57">
        <f>VLOOKUP(A65,'REFORMA INSUMOS'!$A$1:$G$384,5,FALSE)</f>
        <v>28.12</v>
      </c>
      <c r="F65" s="58">
        <v>8267.2800000000007</v>
      </c>
      <c r="G65" s="59">
        <f t="shared" si="0"/>
        <v>4.0835180823535731E-3</v>
      </c>
      <c r="H65" s="60">
        <f t="shared" si="2"/>
        <v>0.7510029644141869</v>
      </c>
      <c r="I65" s="54" t="str">
        <f t="shared" si="1"/>
        <v>A</v>
      </c>
    </row>
    <row r="66" spans="1:9" x14ac:dyDescent="0.3">
      <c r="A66" s="54">
        <v>28</v>
      </c>
      <c r="B66" s="65" t="str">
        <f>VLOOKUP(A66,'REFORMA INSUMOS'!$A$1:$G$384,2,FALSE)</f>
        <v>AZULEJISTA</v>
      </c>
      <c r="C66" s="55" t="str">
        <f>VLOOKUP(A66,'REFORMA INSUMOS'!$A$1:$G$384,3,FALSE)</f>
        <v xml:space="preserve">h     </v>
      </c>
      <c r="D66" s="56">
        <v>350.32872889999999</v>
      </c>
      <c r="E66" s="57">
        <f>VLOOKUP(A66,'REFORMA INSUMOS'!$A$1:$G$384,5,FALSE)</f>
        <v>23.41</v>
      </c>
      <c r="F66" s="58">
        <v>8201.19</v>
      </c>
      <c r="G66" s="59">
        <f t="shared" si="0"/>
        <v>4.0508737652308014E-3</v>
      </c>
      <c r="H66" s="60">
        <f t="shared" si="2"/>
        <v>0.75505383817941774</v>
      </c>
      <c r="I66" s="54" t="str">
        <f t="shared" si="1"/>
        <v>A</v>
      </c>
    </row>
    <row r="67" spans="1:9" x14ac:dyDescent="0.3">
      <c r="A67" s="54">
        <v>3119</v>
      </c>
      <c r="B67" s="65" t="str">
        <f>VLOOKUP(A67,'REFORMA INSUMOS'!$A$1:$G$384,2,FALSE)</f>
        <v>CABO FLEXÍVEL PVC (70° C), 0,6/1 KV, SINTENAX 25 MM2</v>
      </c>
      <c r="C67" s="55" t="str">
        <f>VLOOKUP(A67,'REFORMA INSUMOS'!$A$1:$G$384,3,FALSE)</f>
        <v xml:space="preserve">m     </v>
      </c>
      <c r="D67" s="56">
        <v>331.5</v>
      </c>
      <c r="E67" s="57">
        <f>VLOOKUP(A67,'REFORMA INSUMOS'!$A$1:$G$384,5,FALSE)</f>
        <v>23.27</v>
      </c>
      <c r="F67" s="58">
        <v>7714</v>
      </c>
      <c r="G67" s="59">
        <f t="shared" si="0"/>
        <v>3.8102324449245046E-3</v>
      </c>
      <c r="H67" s="60">
        <f t="shared" si="2"/>
        <v>0.75886407062434225</v>
      </c>
      <c r="I67" s="54" t="str">
        <f t="shared" si="1"/>
        <v>A</v>
      </c>
    </row>
    <row r="68" spans="1:9" x14ac:dyDescent="0.3">
      <c r="A68" s="54" t="s">
        <v>533</v>
      </c>
      <c r="B68" s="65" t="str">
        <f>VLOOKUP(A68,'REFORMA INSUMOS'!$A$1:$G$384,2,FALSE)</f>
        <v>TABELA DE BASQUETE EM ACRÍLICO 1,80 X 1,20 M C/ ARO RETRÁTIL E REDE (PAR)</v>
      </c>
      <c r="C68" s="55" t="str">
        <f>VLOOKUP(A68,'REFORMA INSUMOS'!$A$1:$G$384,3,FALSE)</f>
        <v xml:space="preserve">CJ    </v>
      </c>
      <c r="D68" s="56">
        <v>1</v>
      </c>
      <c r="E68" s="57">
        <f>VLOOKUP(A68,'REFORMA INSUMOS'!$A$1:$G$384,5,FALSE)</f>
        <v>7041</v>
      </c>
      <c r="F68" s="58">
        <v>7041</v>
      </c>
      <c r="G68" s="59">
        <f t="shared" si="0"/>
        <v>3.4778126321899712E-3</v>
      </c>
      <c r="H68" s="60">
        <f t="shared" si="2"/>
        <v>0.76234188325653218</v>
      </c>
      <c r="I68" s="54" t="str">
        <f t="shared" si="1"/>
        <v>A</v>
      </c>
    </row>
    <row r="69" spans="1:9" x14ac:dyDescent="0.3">
      <c r="A69" s="54">
        <v>2775</v>
      </c>
      <c r="B69" s="65" t="str">
        <f>VLOOKUP($A69,'IMPLANTAÇÃO INSUMOS'!$A$2:$G$349,2,FALSE)</f>
        <v>GRAMA ESMERALDA EM PLACAS</v>
      </c>
      <c r="C69" s="55" t="str">
        <f>VLOOKUP(A69,'IMPLANTAÇÃO INSUMOS'!$A$2:$G$349,3,FALSE)</f>
        <v xml:space="preserve">m2    </v>
      </c>
      <c r="D69" s="56">
        <v>519.48</v>
      </c>
      <c r="E69" s="57">
        <f>VLOOKUP(A69,'IMPLANTAÇÃO INSUMOS'!$A$2:$G$349,5,FALSE)</f>
        <v>13.5</v>
      </c>
      <c r="F69" s="58">
        <v>7012.98</v>
      </c>
      <c r="G69" s="59">
        <f t="shared" si="0"/>
        <v>3.4639725086345152E-3</v>
      </c>
      <c r="H69" s="60">
        <f t="shared" si="2"/>
        <v>0.76580585576516669</v>
      </c>
      <c r="I69" s="54" t="str">
        <f t="shared" si="1"/>
        <v>A</v>
      </c>
    </row>
    <row r="70" spans="1:9" x14ac:dyDescent="0.3">
      <c r="A70" s="54" t="s">
        <v>536</v>
      </c>
      <c r="B70" s="65" t="str">
        <f>VLOOKUP(A70,'REFORMA INSUMOS'!$A$1:$G$384,2,FALSE)</f>
        <v>BARRA ANTIPANICO DUPLA, CEGA EM LADO OPOSTO, COR CINZA</v>
      </c>
      <c r="C70" s="55" t="str">
        <f>VLOOKUP(A70,'REFORMA INSUMOS'!$A$1:$G$384,3,FALSE)</f>
        <v xml:space="preserve">PAR   </v>
      </c>
      <c r="D70" s="56">
        <v>4.6160705999999996</v>
      </c>
      <c r="E70" s="57">
        <f>VLOOKUP(A70,'REFORMA INSUMOS'!$A$1:$G$384,5,FALSE)</f>
        <v>1501.77</v>
      </c>
      <c r="F70" s="58">
        <v>6932.27</v>
      </c>
      <c r="G70" s="59">
        <f t="shared" si="0"/>
        <v>3.4241068279721024E-3</v>
      </c>
      <c r="H70" s="60">
        <f t="shared" si="2"/>
        <v>0.76922996259313881</v>
      </c>
      <c r="I70" s="54" t="str">
        <f t="shared" si="1"/>
        <v>A</v>
      </c>
    </row>
    <row r="71" spans="1:9" ht="28.8" x14ac:dyDescent="0.3">
      <c r="A71" s="54">
        <v>2414</v>
      </c>
      <c r="B71" s="65" t="str">
        <f>VLOOKUP(A71,'REFORMA INSUMOS'!$A$1:$G$384,2,FALSE)</f>
        <v>REDE DE PROTECAO FIO 2MM MALHA 5X5MM COM GANCHO E BUCHA S8 (INCLUSO INSTALAÇÃO)</v>
      </c>
      <c r="C71" s="55" t="str">
        <f>VLOOKUP(A71,'REFORMA INSUMOS'!$A$1:$G$384,3,FALSE)</f>
        <v xml:space="preserve">m2    </v>
      </c>
      <c r="D71" s="56">
        <v>216.24600000000001</v>
      </c>
      <c r="E71" s="57">
        <f>VLOOKUP(A71,'REFORMA INSUMOS'!$A$1:$G$384,5,FALSE)</f>
        <v>31</v>
      </c>
      <c r="F71" s="58">
        <v>6703.62</v>
      </c>
      <c r="G71" s="59">
        <f t="shared" si="0"/>
        <v>3.311168060985845E-3</v>
      </c>
      <c r="H71" s="60">
        <f t="shared" si="2"/>
        <v>0.77254113065412466</v>
      </c>
      <c r="I71" s="54" t="str">
        <f t="shared" si="1"/>
        <v>A</v>
      </c>
    </row>
    <row r="72" spans="1:9" x14ac:dyDescent="0.3">
      <c r="A72" s="54">
        <v>5050</v>
      </c>
      <c r="B72" s="65" t="str">
        <f>VLOOKUP(A72,'REFORMA INSUMOS'!$A$1:$G$384,2,FALSE)</f>
        <v>FABRICAÇÃO / MONTAGEM</v>
      </c>
      <c r="C72" s="55" t="str">
        <f>VLOOKUP(A72,'REFORMA INSUMOS'!$A$1:$G$384,3,FALSE)</f>
        <v xml:space="preserve">un    </v>
      </c>
      <c r="D72" s="56">
        <v>69.105999999999995</v>
      </c>
      <c r="E72" s="57">
        <f>VLOOKUP(A72,'REFORMA INSUMOS'!$A$1:$G$384,5,FALSE)</f>
        <v>95.37</v>
      </c>
      <c r="F72" s="58">
        <v>6590.63</v>
      </c>
      <c r="G72" s="59">
        <f t="shared" si="0"/>
        <v>3.2553580838077249E-3</v>
      </c>
      <c r="H72" s="60">
        <f t="shared" si="2"/>
        <v>0.77579648873793239</v>
      </c>
      <c r="I72" s="54" t="str">
        <f t="shared" si="1"/>
        <v>A</v>
      </c>
    </row>
    <row r="73" spans="1:9" x14ac:dyDescent="0.3">
      <c r="A73" s="54">
        <v>2796</v>
      </c>
      <c r="B73" s="65" t="str">
        <f>VLOOKUP(A73,'REFORMA INSUMOS'!$A$1:$G$384,2,FALSE)</f>
        <v xml:space="preserve">PISO DE BORRACHA COLORIDO MODELO TÁTIL ( ALERTA OU DIRECIONAL) </v>
      </c>
      <c r="C73" s="55" t="str">
        <f>VLOOKUP(A73,'REFORMA INSUMOS'!$A$1:$G$384,3,FALSE)</f>
        <v xml:space="preserve">m2    </v>
      </c>
      <c r="D73" s="56">
        <v>34.978650000000002</v>
      </c>
      <c r="E73" s="57">
        <f>VLOOKUP(A73,'REFORMA INSUMOS'!$A$1:$G$384,5,FALSE)</f>
        <v>177.33</v>
      </c>
      <c r="F73" s="58">
        <v>6202.76</v>
      </c>
      <c r="G73" s="59">
        <f t="shared" si="0"/>
        <v>3.0637746175887896E-3</v>
      </c>
      <c r="H73" s="60">
        <f t="shared" si="2"/>
        <v>0.77886026335552117</v>
      </c>
      <c r="I73" s="54" t="str">
        <f t="shared" si="1"/>
        <v>A</v>
      </c>
    </row>
    <row r="74" spans="1:9" ht="43.2" x14ac:dyDescent="0.3">
      <c r="A74" s="54" t="s">
        <v>55</v>
      </c>
      <c r="B74" s="65" t="str">
        <f>VLOOKUP($A74,'IMPLANTAÇÃO INSUMOS'!$A$2:$G$349,2,FALSE)</f>
        <v>LIXEIRA DUPLA, COM CAPACIDADE VOLUMETRICA DE 60L*, FABRICADA EM TUBO DE ACO CARBONO, CESTOS EM CHAPA DE ACO E PINTURA NO PROCESSO ELETROSTATICO - PARA ACADEMIA AO AR LIVRE / ACADEMIA DA TERCEIRA IDADE - ATI</v>
      </c>
      <c r="C74" s="55" t="str">
        <f>VLOOKUP(A74,'IMPLANTAÇÃO INSUMOS'!$A$2:$G$349,3,FALSE)</f>
        <v xml:space="preserve">un    </v>
      </c>
      <c r="D74" s="56">
        <v>5</v>
      </c>
      <c r="E74" s="57">
        <f>VLOOKUP(A74,'IMPLANTAÇÃO INSUMOS'!$A$2:$G$349,5,FALSE)</f>
        <v>1235.9100000000001</v>
      </c>
      <c r="F74" s="58">
        <v>6179.55</v>
      </c>
      <c r="G74" s="59">
        <f t="shared" si="0"/>
        <v>3.0523103325166222E-3</v>
      </c>
      <c r="H74" s="60">
        <f t="shared" si="2"/>
        <v>0.78191257368803779</v>
      </c>
      <c r="I74" s="54" t="str">
        <f t="shared" si="1"/>
        <v>A</v>
      </c>
    </row>
    <row r="75" spans="1:9" x14ac:dyDescent="0.3">
      <c r="A75" s="54">
        <v>2799</v>
      </c>
      <c r="B75" s="65" t="str">
        <f>VLOOKUP($A75,'IMPLANTAÇÃO INSUMOS'!$A$2:$G$349,2,FALSE)</f>
        <v xml:space="preserve">PISO DE LADRILHO HIDRÁULICO COLORIDO MODELO TÁTIL ( ALERTA OU DIRECIONAL) </v>
      </c>
      <c r="C75" s="55" t="str">
        <f>VLOOKUP(A75,'IMPLANTAÇÃO INSUMOS'!$A$2:$G$349,3,FALSE)</f>
        <v xml:space="preserve">m2    </v>
      </c>
      <c r="D75" s="56">
        <v>48.431249999999999</v>
      </c>
      <c r="E75" s="57">
        <f>VLOOKUP(A75,'IMPLANTAÇÃO INSUMOS'!$A$2:$G$349,5,FALSE)</f>
        <v>126.74</v>
      </c>
      <c r="F75" s="58">
        <v>6138.17</v>
      </c>
      <c r="G75" s="59">
        <f t="shared" si="0"/>
        <v>3.0318712064379373E-3</v>
      </c>
      <c r="H75" s="60">
        <f t="shared" si="2"/>
        <v>0.78494444489447568</v>
      </c>
      <c r="I75" s="54" t="str">
        <f t="shared" si="1"/>
        <v>A</v>
      </c>
    </row>
    <row r="76" spans="1:9" x14ac:dyDescent="0.3">
      <c r="A76" s="54">
        <v>2291</v>
      </c>
      <c r="B76" s="65" t="str">
        <f>VLOOKUP(A76,'REFORMA INSUMOS'!$A$1:$G$384,2,FALSE)</f>
        <v>PINO RETO COM PORCA (5X16 300 MM)</v>
      </c>
      <c r="C76" s="55" t="str">
        <f>VLOOKUP(A76,'REFORMA INSUMOS'!$A$1:$G$384,3,FALSE)</f>
        <v xml:space="preserve">un    </v>
      </c>
      <c r="D76" s="56">
        <v>3403.63715</v>
      </c>
      <c r="E76" s="57">
        <f>VLOOKUP(A76,'REFORMA INSUMOS'!$A$1:$G$384,5,FALSE)</f>
        <v>1.8</v>
      </c>
      <c r="F76" s="58">
        <v>6126.54</v>
      </c>
      <c r="G76" s="59">
        <f t="shared" si="0"/>
        <v>3.0261267154689884E-3</v>
      </c>
      <c r="H76" s="60">
        <f t="shared" si="2"/>
        <v>0.78797057160994466</v>
      </c>
      <c r="I76" s="54" t="str">
        <f t="shared" si="1"/>
        <v>A</v>
      </c>
    </row>
    <row r="77" spans="1:9" x14ac:dyDescent="0.3">
      <c r="A77" s="54">
        <v>32</v>
      </c>
      <c r="B77" s="65" t="str">
        <f>VLOOKUP(A77,'REFORMA INSUMOS'!$A$1:$G$384,2,FALSE)</f>
        <v xml:space="preserve">OPERADOR DE BETONEIRA </v>
      </c>
      <c r="C77" s="55" t="str">
        <f>VLOOKUP(A77,'REFORMA INSUMOS'!$A$1:$G$384,3,FALSE)</f>
        <v xml:space="preserve">h     </v>
      </c>
      <c r="D77" s="56">
        <v>322.83867020000002</v>
      </c>
      <c r="E77" s="57">
        <f>VLOOKUP(A77,'REFORMA INSUMOS'!$A$1:$G$384,5,FALSE)</f>
        <v>18.36</v>
      </c>
      <c r="F77" s="58">
        <v>5927.3099999999995</v>
      </c>
      <c r="G77" s="59">
        <f t="shared" ref="G77:G140" si="3">F77/$F$604</f>
        <v>2.9277195842786446E-3</v>
      </c>
      <c r="H77" s="60">
        <f t="shared" si="2"/>
        <v>0.79089829119422328</v>
      </c>
      <c r="I77" s="54" t="str">
        <f t="shared" ref="I77:I140" si="4">IF(H77&lt;=$M$12,"A",IF(H77&lt;=$M$13,"B","C"))</f>
        <v>A</v>
      </c>
    </row>
    <row r="78" spans="1:9" x14ac:dyDescent="0.3">
      <c r="A78" s="54" t="s">
        <v>542</v>
      </c>
      <c r="B78" s="65" t="str">
        <f>VLOOKUP(A78,'REFORMA INSUMOS'!$A$1:$G$384,2,FALSE)</f>
        <v>ESQUADRIA BASCULANTE ALUMINÍO BRANCO</v>
      </c>
      <c r="C78" s="55" t="str">
        <f>VLOOKUP(A78,'REFORMA INSUMOS'!$A$1:$G$384,3,FALSE)</f>
        <v xml:space="preserve">m2    </v>
      </c>
      <c r="D78" s="56">
        <v>15.675000000000001</v>
      </c>
      <c r="E78" s="57">
        <f>VLOOKUP(A78,'REFORMA INSUMOS'!$A$1:$G$384,5,FALSE)</f>
        <v>353.85</v>
      </c>
      <c r="F78" s="58">
        <v>5546.59</v>
      </c>
      <c r="G78" s="59">
        <f t="shared" si="3"/>
        <v>2.7396677698591923E-3</v>
      </c>
      <c r="H78" s="60">
        <f t="shared" ref="H78:H141" si="5">G78+H77</f>
        <v>0.79363795896408251</v>
      </c>
      <c r="I78" s="54" t="str">
        <f t="shared" si="4"/>
        <v>A</v>
      </c>
    </row>
    <row r="79" spans="1:9" x14ac:dyDescent="0.3">
      <c r="A79" s="54">
        <v>1221</v>
      </c>
      <c r="B79" s="65" t="str">
        <f>VLOOKUP(A79,'REFORMA INSUMOS'!$A$1:$G$384,2,FALSE)</f>
        <v>CAL HIDRATADA</v>
      </c>
      <c r="C79" s="55" t="str">
        <f>VLOOKUP(A79,'REFORMA INSUMOS'!$A$1:$G$384,3,FALSE)</f>
        <v xml:space="preserve">Kg    </v>
      </c>
      <c r="D79" s="56">
        <v>6159.1897356000009</v>
      </c>
      <c r="E79" s="57">
        <f>VLOOKUP(A79,'REFORMA INSUMOS'!$A$1:$G$384,5,FALSE)</f>
        <v>0.9</v>
      </c>
      <c r="F79" s="58">
        <v>5543.26</v>
      </c>
      <c r="G79" s="59">
        <f t="shared" si="3"/>
        <v>2.7380229586015312E-3</v>
      </c>
      <c r="H79" s="60">
        <f t="shared" si="5"/>
        <v>0.796375981922684</v>
      </c>
      <c r="I79" s="54" t="str">
        <f t="shared" si="4"/>
        <v>A</v>
      </c>
    </row>
    <row r="80" spans="1:9" ht="28.8" x14ac:dyDescent="0.3">
      <c r="A80" s="54">
        <v>2986</v>
      </c>
      <c r="B80" s="65" t="str">
        <f>VLOOKUP($A80,'IMPLANTAÇÃO INSUMOS'!$A$2:$G$349,2,FALSE)</f>
        <v xml:space="preserve">POSTE EM AÇO GALVANIZADO COM PINTURA ELETROSTÁTICA PARA GRADIL METÁLICO, 40X60 MM, H=2,60 M </v>
      </c>
      <c r="C80" s="55" t="str">
        <f>VLOOKUP(A80,'IMPLANTAÇÃO INSUMOS'!$A$2:$G$349,3,FALSE)</f>
        <v xml:space="preserve">un    </v>
      </c>
      <c r="D80" s="56">
        <v>24.304227999999998</v>
      </c>
      <c r="E80" s="57">
        <f>VLOOKUP(A80,'IMPLANTAÇÃO INSUMOS'!$A$2:$G$349,5,FALSE)</f>
        <v>226.04</v>
      </c>
      <c r="F80" s="58">
        <v>5493.72</v>
      </c>
      <c r="G80" s="59">
        <f t="shared" si="3"/>
        <v>2.713553304035604E-3</v>
      </c>
      <c r="H80" s="60">
        <f t="shared" si="5"/>
        <v>0.79908953522671955</v>
      </c>
      <c r="I80" s="54" t="str">
        <f t="shared" si="4"/>
        <v>A</v>
      </c>
    </row>
    <row r="81" spans="1:9" x14ac:dyDescent="0.3">
      <c r="A81" s="54" t="s">
        <v>61</v>
      </c>
      <c r="B81" s="65" t="str">
        <f>VLOOKUP($A81,'IMPLANTAÇÃO INSUMOS'!$A$2:$G$349,2,FALSE)</f>
        <v>Válvula borboleta com mecanismo K e cabeçote, PN 16, diam = 75mm</v>
      </c>
      <c r="C81" s="55" t="str">
        <f>VLOOKUP(A81,'IMPLANTAÇÃO INSUMOS'!$A$2:$G$349,3,FALSE)</f>
        <v xml:space="preserve">un    </v>
      </c>
      <c r="D81" s="56">
        <v>1</v>
      </c>
      <c r="E81" s="57">
        <f>VLOOKUP(A81,'IMPLANTAÇÃO INSUMOS'!$A$2:$G$349,5,FALSE)</f>
        <v>5273.51</v>
      </c>
      <c r="F81" s="58">
        <v>5273.51</v>
      </c>
      <c r="G81" s="59">
        <f t="shared" si="3"/>
        <v>2.6047833679846803E-3</v>
      </c>
      <c r="H81" s="60">
        <f t="shared" si="5"/>
        <v>0.80169431859470419</v>
      </c>
      <c r="I81" s="54" t="str">
        <f t="shared" si="4"/>
        <v>B</v>
      </c>
    </row>
    <row r="82" spans="1:9" ht="28.8" x14ac:dyDescent="0.3">
      <c r="A82" s="54" t="s">
        <v>63</v>
      </c>
      <c r="B82" s="65" t="str">
        <f>VLOOKUP($A82,'IMPLANTAÇÃO INSUMOS'!$A$2:$G$349,2,FALSE)</f>
        <v>MUDA DE ARBUSTO FLORIFERO, CLUSIA/GARDENIA/MOREIA BRANCA/ AZALEIA OU EQUIVALENTE DA REGIAO, H= *50 A 70* CM</v>
      </c>
      <c r="C82" s="55" t="str">
        <f>VLOOKUP(A82,'IMPLANTAÇÃO INSUMOS'!$A$2:$G$349,3,FALSE)</f>
        <v xml:space="preserve">un    </v>
      </c>
      <c r="D82" s="56">
        <v>60</v>
      </c>
      <c r="E82" s="57">
        <f>VLOOKUP(A82,'IMPLANTAÇÃO INSUMOS'!$A$2:$G$349,5,FALSE)</f>
        <v>86.2</v>
      </c>
      <c r="F82" s="58">
        <v>5172</v>
      </c>
      <c r="G82" s="59">
        <f t="shared" si="3"/>
        <v>2.554643791178317E-3</v>
      </c>
      <c r="H82" s="60">
        <f t="shared" si="5"/>
        <v>0.8042489623858825</v>
      </c>
      <c r="I82" s="54" t="str">
        <f t="shared" si="4"/>
        <v>B</v>
      </c>
    </row>
    <row r="83" spans="1:9" x14ac:dyDescent="0.3">
      <c r="A83" s="54">
        <v>2438</v>
      </c>
      <c r="B83" s="65" t="str">
        <f>VLOOKUP(A83,'REFORMA INSUMOS'!$A$1:$G$384,2,FALSE)</f>
        <v>AÇO CA-50 - 8,0 MM (5/16")</v>
      </c>
      <c r="C83" s="55" t="str">
        <f>VLOOKUP(A83,'REFORMA INSUMOS'!$A$1:$G$384,3,FALSE)</f>
        <v xml:space="preserve">Kg    </v>
      </c>
      <c r="D83" s="56">
        <v>741.46556299999997</v>
      </c>
      <c r="E83" s="57">
        <f>VLOOKUP(A83,'REFORMA INSUMOS'!$A$1:$G$384,5,FALSE)</f>
        <v>6.95</v>
      </c>
      <c r="F83" s="58">
        <v>5153.18</v>
      </c>
      <c r="G83" s="59">
        <f t="shared" si="3"/>
        <v>2.5453478909173012E-3</v>
      </c>
      <c r="H83" s="60">
        <f t="shared" si="5"/>
        <v>0.80679431027679982</v>
      </c>
      <c r="I83" s="54" t="str">
        <f t="shared" si="4"/>
        <v>B</v>
      </c>
    </row>
    <row r="84" spans="1:9" x14ac:dyDescent="0.3">
      <c r="A84" s="54">
        <v>15</v>
      </c>
      <c r="B84" s="65" t="str">
        <f>VLOOKUP(A84,'REFORMA INSUMOS'!$A$1:$G$384,2,FALSE)</f>
        <v>MONTADOR DE ESTRUTURA METALICA</v>
      </c>
      <c r="C84" s="55" t="str">
        <f>VLOOKUP(A84,'REFORMA INSUMOS'!$A$1:$G$384,3,FALSE)</f>
        <v xml:space="preserve">h     </v>
      </c>
      <c r="D84" s="56">
        <v>219.7911306</v>
      </c>
      <c r="E84" s="57">
        <f>VLOOKUP(A84,'REFORMA INSUMOS'!$A$1:$G$384,5,FALSE)</f>
        <v>23.41</v>
      </c>
      <c r="F84" s="58">
        <v>5145.3100000000004</v>
      </c>
      <c r="G84" s="59">
        <f t="shared" si="3"/>
        <v>2.5414606042512972E-3</v>
      </c>
      <c r="H84" s="60">
        <f t="shared" si="5"/>
        <v>0.80933577088105113</v>
      </c>
      <c r="I84" s="54" t="str">
        <f t="shared" si="4"/>
        <v>B</v>
      </c>
    </row>
    <row r="85" spans="1:9" x14ac:dyDescent="0.3">
      <c r="A85" s="54">
        <v>2260</v>
      </c>
      <c r="B85" s="65" t="str">
        <f>VLOOKUP(A85,'REFORMA INSUMOS'!$A$1:$G$384,2,FALSE)</f>
        <v>TELA ARTISTICA # 3 CM FIO 14</v>
      </c>
      <c r="C85" s="55" t="str">
        <f>VLOOKUP(A85,'REFORMA INSUMOS'!$A$1:$G$384,3,FALSE)</f>
        <v xml:space="preserve">m2    </v>
      </c>
      <c r="D85" s="56">
        <v>95.76</v>
      </c>
      <c r="E85" s="57">
        <f>VLOOKUP(A85,'REFORMA INSUMOS'!$A$1:$G$384,5,FALSE)</f>
        <v>52.5</v>
      </c>
      <c r="F85" s="58">
        <v>5027.3999999999996</v>
      </c>
      <c r="G85" s="59">
        <f t="shared" si="3"/>
        <v>2.4832204554852805E-3</v>
      </c>
      <c r="H85" s="60">
        <f t="shared" si="5"/>
        <v>0.81181899133653646</v>
      </c>
      <c r="I85" s="54" t="str">
        <f t="shared" si="4"/>
        <v>B</v>
      </c>
    </row>
    <row r="86" spans="1:9" x14ac:dyDescent="0.3">
      <c r="A86" s="54">
        <v>23</v>
      </c>
      <c r="B86" s="65" t="str">
        <f>VLOOKUP(A86,'REFORMA INSUMOS'!$A$1:$G$384,2,FALSE)</f>
        <v>APLICADOR DE EPOXI</v>
      </c>
      <c r="C86" s="55" t="str">
        <f>VLOOKUP(A86,'REFORMA INSUMOS'!$A$1:$G$384,3,FALSE)</f>
        <v xml:space="preserve">h     </v>
      </c>
      <c r="D86" s="56">
        <v>204.74570589999999</v>
      </c>
      <c r="E86" s="57">
        <f>VLOOKUP(A86,'REFORMA INSUMOS'!$A$1:$G$384,5,FALSE)</f>
        <v>23.41</v>
      </c>
      <c r="F86" s="58">
        <v>4793.09</v>
      </c>
      <c r="G86" s="59">
        <f t="shared" si="3"/>
        <v>2.3674860032983141E-3</v>
      </c>
      <c r="H86" s="60">
        <f t="shared" si="5"/>
        <v>0.81418647733983474</v>
      </c>
      <c r="I86" s="54" t="str">
        <f t="shared" si="4"/>
        <v>B</v>
      </c>
    </row>
    <row r="87" spans="1:9" x14ac:dyDescent="0.3">
      <c r="A87" s="54" t="s">
        <v>67</v>
      </c>
      <c r="B87" s="65" t="str">
        <f>VLOOKUP(A87,'REFORMA INSUMOS'!$A$1:$G$384,2,FALSE)</f>
        <v>BLOCO CANALETA 19x19x40 CM, FBK 4,5 MPA</v>
      </c>
      <c r="C87" s="55" t="str">
        <f>VLOOKUP(A87,'REFORMA INSUMOS'!$A$1:$G$384,3,FALSE)</f>
        <v xml:space="preserve">un    </v>
      </c>
      <c r="D87" s="56">
        <v>814.62644980000005</v>
      </c>
      <c r="E87" s="57">
        <f>VLOOKUP(A87,'REFORMA INSUMOS'!$A$1:$G$384,5,FALSE)</f>
        <v>5.84</v>
      </c>
      <c r="F87" s="58">
        <v>4757.41</v>
      </c>
      <c r="G87" s="59">
        <f t="shared" si="3"/>
        <v>2.3498623199129228E-3</v>
      </c>
      <c r="H87" s="60">
        <f t="shared" si="5"/>
        <v>0.8165363396597477</v>
      </c>
      <c r="I87" s="54" t="str">
        <f t="shared" si="4"/>
        <v>B</v>
      </c>
    </row>
    <row r="88" spans="1:9" ht="28.8" x14ac:dyDescent="0.3">
      <c r="A88" s="54">
        <v>2758</v>
      </c>
      <c r="B88" s="65" t="str">
        <f>VLOOKUP($A88,'IMPLANTAÇÃO INSUMOS'!$A$2:$G$349,2,FALSE)</f>
        <v>FERRAMENTAS/EQUIPAMENTOS E MATERIAL DE LIMPEZA PERMANENTE (COMPOSIÇÃO AUXILIAR )</v>
      </c>
      <c r="C88" s="55" t="str">
        <f>VLOOKUP(A88,'IMPLANTAÇÃO INSUMOS'!$A$2:$G$349,3,FALSE)</f>
        <v xml:space="preserve">m2    </v>
      </c>
      <c r="D88" s="56">
        <v>675.75</v>
      </c>
      <c r="E88" s="57">
        <f>VLOOKUP(A88,'IMPLANTAÇÃO INSUMOS'!$A$2:$G$349,5,FALSE)</f>
        <v>6.93</v>
      </c>
      <c r="F88" s="58">
        <v>4682.9399999999996</v>
      </c>
      <c r="G88" s="59">
        <f t="shared" si="3"/>
        <v>2.3130788080936945E-3</v>
      </c>
      <c r="H88" s="60">
        <f t="shared" si="5"/>
        <v>0.81884941846784143</v>
      </c>
      <c r="I88" s="54" t="str">
        <f t="shared" si="4"/>
        <v>B</v>
      </c>
    </row>
    <row r="89" spans="1:9" x14ac:dyDescent="0.3">
      <c r="A89" s="54">
        <v>2217</v>
      </c>
      <c r="B89" s="65" t="str">
        <f>VLOOKUP($A89,'IMPLANTAÇÃO INSUMOS'!$A$2:$G$349,2,FALSE)</f>
        <v>CHAPA DE AÇO DOBRADA Nº 11 (3,00 MM)</v>
      </c>
      <c r="C89" s="55" t="str">
        <f>VLOOKUP(A89,'IMPLANTAÇÃO INSUMOS'!$A$2:$G$349,3,FALSE)</f>
        <v xml:space="preserve">Kg    </v>
      </c>
      <c r="D89" s="56">
        <v>547.43649559999994</v>
      </c>
      <c r="E89" s="57">
        <f>VLOOKUP(A89,'IMPLANTAÇÃO INSUMOS'!$A$2:$G$349,5,FALSE)</f>
        <v>7.5</v>
      </c>
      <c r="F89" s="58">
        <v>4105.7700000000004</v>
      </c>
      <c r="G89" s="59">
        <f t="shared" si="3"/>
        <v>2.0279930082185227E-3</v>
      </c>
      <c r="H89" s="60">
        <f t="shared" si="5"/>
        <v>0.82087741147605997</v>
      </c>
      <c r="I89" s="54" t="str">
        <f t="shared" si="4"/>
        <v>B</v>
      </c>
    </row>
    <row r="90" spans="1:9" ht="28.8" x14ac:dyDescent="0.3">
      <c r="A90" s="54" t="s">
        <v>546</v>
      </c>
      <c r="B90" s="65" t="str">
        <f>VLOOKUP(A90,'REFORMA INSUMOS'!$A$1:$G$384,2,FALSE)</f>
        <v>BARRA DE APOIO RETA, EM ACO INOX POLIDO, COMPRIMENTO 70CM, DIAMETRO MINIMO 3 CM</v>
      </c>
      <c r="C90" s="55" t="str">
        <f>VLOOKUP(A90,'REFORMA INSUMOS'!$A$1:$G$384,3,FALSE)</f>
        <v xml:space="preserve">un    </v>
      </c>
      <c r="D90" s="56">
        <v>19.272723899999999</v>
      </c>
      <c r="E90" s="57">
        <f>VLOOKUP(A90,'REFORMA INSUMOS'!$A$1:$G$384,5,FALSE)</f>
        <v>211.52</v>
      </c>
      <c r="F90" s="58">
        <v>4076.56</v>
      </c>
      <c r="G90" s="59">
        <f t="shared" si="3"/>
        <v>2.0135650992586774E-3</v>
      </c>
      <c r="H90" s="60">
        <f t="shared" si="5"/>
        <v>0.82289097657531862</v>
      </c>
      <c r="I90" s="54" t="str">
        <f t="shared" si="4"/>
        <v>B</v>
      </c>
    </row>
    <row r="91" spans="1:9" x14ac:dyDescent="0.3">
      <c r="A91" s="54">
        <v>3274</v>
      </c>
      <c r="B91" s="65" t="str">
        <f>VLOOKUP(A91,'REFORMA INSUMOS'!$A$1:$G$384,2,FALSE)</f>
        <v xml:space="preserve">ELETRODUTO EM AÇO GALVANIZADO A FOGO DIÂMETRO 2" - PESADO </v>
      </c>
      <c r="C91" s="55" t="str">
        <f>VLOOKUP(A91,'REFORMA INSUMOS'!$A$1:$G$384,3,FALSE)</f>
        <v xml:space="preserve">m     </v>
      </c>
      <c r="D91" s="56">
        <v>90</v>
      </c>
      <c r="E91" s="57">
        <f>VLOOKUP(A91,'REFORMA INSUMOS'!$A$1:$G$384,5,FALSE)</f>
        <v>44.6</v>
      </c>
      <c r="F91" s="58">
        <v>4014</v>
      </c>
      <c r="G91" s="59">
        <f t="shared" si="3"/>
        <v>1.9826643808564899E-3</v>
      </c>
      <c r="H91" s="60">
        <f t="shared" si="5"/>
        <v>0.8248736409561751</v>
      </c>
      <c r="I91" s="54" t="str">
        <f t="shared" si="4"/>
        <v>B</v>
      </c>
    </row>
    <row r="92" spans="1:9" x14ac:dyDescent="0.3">
      <c r="A92" s="54">
        <v>1121</v>
      </c>
      <c r="B92" s="65" t="str">
        <f>VLOOKUP(A92,'REFORMA INSUMOS'!$A$1:$G$384,2,FALSE)</f>
        <v>ANDAIME METALICO (ALUGUEL)</v>
      </c>
      <c r="C92" s="55" t="str">
        <f>VLOOKUP(A92,'REFORMA INSUMOS'!$A$1:$G$384,3,FALSE)</f>
        <v xml:space="preserve">mxmes </v>
      </c>
      <c r="D92" s="56">
        <v>120.0389</v>
      </c>
      <c r="E92" s="57">
        <f>VLOOKUP(A92,'REFORMA INSUMOS'!$A$1:$G$384,5,FALSE)</f>
        <v>32.97</v>
      </c>
      <c r="F92" s="58">
        <v>3957.68</v>
      </c>
      <c r="G92" s="59">
        <f t="shared" si="3"/>
        <v>1.9548458312974868E-3</v>
      </c>
      <c r="H92" s="60">
        <f t="shared" si="5"/>
        <v>0.82682848678747256</v>
      </c>
      <c r="I92" s="54" t="str">
        <f t="shared" si="4"/>
        <v>B</v>
      </c>
    </row>
    <row r="93" spans="1:9" x14ac:dyDescent="0.3">
      <c r="A93" s="54" t="s">
        <v>551</v>
      </c>
      <c r="B93" s="65" t="str">
        <f>VLOOKUP(A93,'REFORMA INSUMOS'!$A$1:$G$384,2,FALSE)</f>
        <v>ESPELHO CRISTAL E = 4 MM</v>
      </c>
      <c r="C93" s="55" t="str">
        <f>VLOOKUP(A93,'REFORMA INSUMOS'!$A$1:$G$384,3,FALSE)</f>
        <v xml:space="preserve">m2    </v>
      </c>
      <c r="D93" s="56">
        <v>11.12</v>
      </c>
      <c r="E93" s="57">
        <f>VLOOKUP(A93,'REFORMA INSUMOS'!$A$1:$G$384,5,FALSE)</f>
        <v>355.46</v>
      </c>
      <c r="F93" s="58">
        <v>3952.71</v>
      </c>
      <c r="G93" s="59">
        <f t="shared" si="3"/>
        <v>1.9523909628438604E-3</v>
      </c>
      <c r="H93" s="60">
        <f t="shared" si="5"/>
        <v>0.82878087775031639</v>
      </c>
      <c r="I93" s="54" t="str">
        <f t="shared" si="4"/>
        <v>B</v>
      </c>
    </row>
    <row r="94" spans="1:9" x14ac:dyDescent="0.3">
      <c r="A94" s="54" t="s">
        <v>88</v>
      </c>
      <c r="B94" s="65" t="str">
        <f>VLOOKUP(A94,'REFORMA INSUMOS'!$A$1:$G$384,2,FALSE)</f>
        <v>TAMPA DE FERRO FUNDIDO T-33 - TRÁFEGO LEVE</v>
      </c>
      <c r="C94" s="55" t="str">
        <f>VLOOKUP(A94,'REFORMA INSUMOS'!$A$1:$G$384,3,FALSE)</f>
        <v xml:space="preserve">un    </v>
      </c>
      <c r="D94" s="56">
        <v>21</v>
      </c>
      <c r="E94" s="57">
        <f>VLOOKUP(A94,'REFORMA INSUMOS'!$A$1:$G$384,5,FALSE)</f>
        <v>187.24</v>
      </c>
      <c r="F94" s="58">
        <v>3932.04</v>
      </c>
      <c r="G94" s="59">
        <f t="shared" si="3"/>
        <v>1.9421812785508101E-3</v>
      </c>
      <c r="H94" s="60">
        <f t="shared" si="5"/>
        <v>0.83072305902886723</v>
      </c>
      <c r="I94" s="54" t="str">
        <f t="shared" si="4"/>
        <v>B</v>
      </c>
    </row>
    <row r="95" spans="1:9" ht="28.8" x14ac:dyDescent="0.3">
      <c r="A95" s="54" t="s">
        <v>553</v>
      </c>
      <c r="B95" s="65" t="str">
        <f>VLOOKUP(A95,'REFORMA INSUMOS'!$A$1:$G$384,2,FALSE)</f>
        <v>VÁLVULA DE DESCARGA DUPLO ACIONAMENTO HIDRA/DOCOL ( BASE E ACABAMENTO CROMADO ANTIVANDALISMO)</v>
      </c>
      <c r="C95" s="55" t="str">
        <f>VLOOKUP(A95,'REFORMA INSUMOS'!$A$1:$G$384,3,FALSE)</f>
        <v xml:space="preserve">un    </v>
      </c>
      <c r="D95" s="56">
        <v>12</v>
      </c>
      <c r="E95" s="57">
        <f>VLOOKUP(A95,'REFORMA INSUMOS'!$A$1:$G$384,5,FALSE)</f>
        <v>327.58999999999997</v>
      </c>
      <c r="F95" s="58">
        <v>3931.08</v>
      </c>
      <c r="G95" s="59">
        <f t="shared" si="3"/>
        <v>1.9417070987287816E-3</v>
      </c>
      <c r="H95" s="60">
        <f t="shared" si="5"/>
        <v>0.83266476612759599</v>
      </c>
      <c r="I95" s="54" t="str">
        <f t="shared" si="4"/>
        <v>B</v>
      </c>
    </row>
    <row r="96" spans="1:9" x14ac:dyDescent="0.3">
      <c r="A96" s="54">
        <v>1694</v>
      </c>
      <c r="B96" s="65" t="str">
        <f>VLOOKUP($A96,'IMPLANTAÇÃO INSUMOS'!$A$2:$G$349,2,FALSE)</f>
        <v>COMPENSADO RESINADO COLA FENÓLICA 10 MM 2,20X1,10 M</v>
      </c>
      <c r="C96" s="55" t="str">
        <f>VLOOKUP(A96,'IMPLANTAÇÃO INSUMOS'!$A$2:$G$349,3,FALSE)</f>
        <v xml:space="preserve">m2    </v>
      </c>
      <c r="D96" s="56">
        <v>132.28493599999999</v>
      </c>
      <c r="E96" s="57">
        <f>VLOOKUP(A96,'IMPLANTAÇÃO INSUMOS'!$A$2:$G$349,5,FALSE)</f>
        <v>29.1</v>
      </c>
      <c r="F96" s="58">
        <v>3849.49</v>
      </c>
      <c r="G96" s="59">
        <f t="shared" si="3"/>
        <v>1.9014067532295087E-3</v>
      </c>
      <c r="H96" s="60">
        <f t="shared" si="5"/>
        <v>0.83456617288082546</v>
      </c>
      <c r="I96" s="54" t="str">
        <f t="shared" si="4"/>
        <v>B</v>
      </c>
    </row>
    <row r="97" spans="1:9" ht="43.2" x14ac:dyDescent="0.3">
      <c r="A97" s="54" t="s">
        <v>555</v>
      </c>
      <c r="B97" s="65" t="str">
        <f>VLOOKUP(A97,'REFORMA INSUMOS'!$A$1:$G$384,2,FALSE)</f>
        <v>CONJUNTO PARA FUTSAL COM PAR DE TRAVES OFICIAIS DE 3,00 X 2,00 M EM TUBO DE ACO GALVANIZADO 3" COM REQUADROS EM TUBO DE 1", PINTURA EM PRIMER COM TINTA ESMALTE SINTETICO E REDES DE POLIETILENO FIO 4 MM</v>
      </c>
      <c r="C97" s="55" t="str">
        <f>VLOOKUP(A97,'REFORMA INSUMOS'!$A$1:$G$384,3,FALSE)</f>
        <v xml:space="preserve">un    </v>
      </c>
      <c r="D97" s="56">
        <v>1</v>
      </c>
      <c r="E97" s="57">
        <f>VLOOKUP(A97,'REFORMA INSUMOS'!$A$1:$G$384,5,FALSE)</f>
        <v>3802.9</v>
      </c>
      <c r="F97" s="58">
        <v>3802.9</v>
      </c>
      <c r="G97" s="59">
        <f t="shared" si="3"/>
        <v>1.8783942137416904E-3</v>
      </c>
      <c r="H97" s="60">
        <f t="shared" si="5"/>
        <v>0.83644456709456716</v>
      </c>
      <c r="I97" s="54" t="str">
        <f t="shared" si="4"/>
        <v>B</v>
      </c>
    </row>
    <row r="98" spans="1:9" x14ac:dyDescent="0.3">
      <c r="A98" s="54" t="s">
        <v>557</v>
      </c>
      <c r="B98" s="65" t="str">
        <f>VLOOKUP(A98,'REFORMA INSUMOS'!$A$1:$G$384,2,FALSE)</f>
        <v>CIMENTO QUEIMADO (SUVINIL OU EQUIVALENTE)</v>
      </c>
      <c r="C98" s="55" t="str">
        <f>VLOOKUP(A98,'REFORMA INSUMOS'!$A$1:$G$384,3,FALSE)</f>
        <v xml:space="preserve">Kg    </v>
      </c>
      <c r="D98" s="56">
        <v>100.35899999999999</v>
      </c>
      <c r="E98" s="57">
        <f>VLOOKUP(A98,'REFORMA INSUMOS'!$A$1:$G$384,5,FALSE)</f>
        <v>37.799999999999997</v>
      </c>
      <c r="F98" s="58">
        <v>3793.57</v>
      </c>
      <c r="G98" s="59">
        <f t="shared" si="3"/>
        <v>1.8737857785963512E-3</v>
      </c>
      <c r="H98" s="60">
        <f t="shared" si="5"/>
        <v>0.83831835287316347</v>
      </c>
      <c r="I98" s="54" t="str">
        <f t="shared" si="4"/>
        <v>B</v>
      </c>
    </row>
    <row r="99" spans="1:9" x14ac:dyDescent="0.3">
      <c r="A99" s="54">
        <v>2138</v>
      </c>
      <c r="B99" s="65" t="str">
        <f>VLOOKUP(A99,'REFORMA INSUMOS'!$A$1:$G$384,2,FALSE)</f>
        <v>VIDRO MINI BOREAL - CORTADO E COLOCADO</v>
      </c>
      <c r="C99" s="55" t="str">
        <f>VLOOKUP(A99,'REFORMA INSUMOS'!$A$1:$G$384,3,FALSE)</f>
        <v xml:space="preserve">m2    </v>
      </c>
      <c r="D99" s="56">
        <v>20.344999999999999</v>
      </c>
      <c r="E99" s="57">
        <f>VLOOKUP(A99,'REFORMA INSUMOS'!$A$1:$G$384,5,FALSE)</f>
        <v>184.95</v>
      </c>
      <c r="F99" s="58">
        <v>3762.8</v>
      </c>
      <c r="G99" s="59">
        <f t="shared" si="3"/>
        <v>1.8585873274257101E-3</v>
      </c>
      <c r="H99" s="60">
        <f t="shared" si="5"/>
        <v>0.8401769402005892</v>
      </c>
      <c r="I99" s="54" t="str">
        <f t="shared" si="4"/>
        <v>B</v>
      </c>
    </row>
    <row r="100" spans="1:9" ht="28.8" x14ac:dyDescent="0.3">
      <c r="A100" s="54" t="s">
        <v>73</v>
      </c>
      <c r="B100" s="65" t="str">
        <f>VLOOKUP($A100,'IMPLANTAÇÃO INSUMOS'!$A$2:$G$349,2,FALSE)</f>
        <v>CONJUNTO PRE-MOLDADO COMPOSTO POR GRELHA (0,99 X 0,45 M), QUADRO (1,10 X 0,52 M) E CANTONEIRA (1,10 X 0,35 M), EM CONCRETO ARMADO, COM FCK DE 21 MPA</v>
      </c>
      <c r="C100" s="55" t="str">
        <f>VLOOKUP(A100,'IMPLANTAÇÃO INSUMOS'!$A$2:$G$349,3,FALSE)</f>
        <v xml:space="preserve">un    </v>
      </c>
      <c r="D100" s="56">
        <v>7.5039999999999996</v>
      </c>
      <c r="E100" s="57">
        <f>VLOOKUP(A100,'IMPLANTAÇÃO INSUMOS'!$A$2:$G$349,5,FALSE)</f>
        <v>495.17</v>
      </c>
      <c r="F100" s="58">
        <v>3715.75</v>
      </c>
      <c r="G100" s="59">
        <f t="shared" si="3"/>
        <v>1.8353475767731693E-3</v>
      </c>
      <c r="H100" s="60">
        <f t="shared" si="5"/>
        <v>0.84201228777736237</v>
      </c>
      <c r="I100" s="54" t="str">
        <f t="shared" si="4"/>
        <v>B</v>
      </c>
    </row>
    <row r="101" spans="1:9" x14ac:dyDescent="0.3">
      <c r="A101" s="54">
        <v>2755</v>
      </c>
      <c r="B101" s="65" t="str">
        <f>VLOOKUP($A101,'IMPLANTAÇÃO INSUMOS'!$A$2:$G$349,2,FALSE)</f>
        <v>CONSUMO DE ÁGUA (CATEGORIA PÚBLICA)**</v>
      </c>
      <c r="C101" s="55" t="str">
        <f>VLOOKUP(A101,'IMPLANTAÇÃO INSUMOS'!$A$2:$G$349,3,FALSE)</f>
        <v xml:space="preserve">m3    </v>
      </c>
      <c r="D101" s="56">
        <v>312.74</v>
      </c>
      <c r="E101" s="57">
        <f>VLOOKUP(A101,'IMPLANTAÇÃO INSUMOS'!$A$2:$G$349,5,FALSE)</f>
        <v>11.73</v>
      </c>
      <c r="F101" s="58">
        <v>3668.44</v>
      </c>
      <c r="G101" s="59">
        <f t="shared" si="3"/>
        <v>1.8119794024188294E-3</v>
      </c>
      <c r="H101" s="60">
        <f t="shared" si="5"/>
        <v>0.84382426717978121</v>
      </c>
      <c r="I101" s="54" t="str">
        <f t="shared" si="4"/>
        <v>B</v>
      </c>
    </row>
    <row r="102" spans="1:9" x14ac:dyDescent="0.3">
      <c r="A102" s="54" t="s">
        <v>560</v>
      </c>
      <c r="B102" s="65" t="str">
        <f>VLOOKUP(A102,'REFORMA INSUMOS'!$A$1:$G$384,2,FALSE)</f>
        <v>SIFAO PARA LAVATORIO DIAMETRO 1 X 1.1/2" METALICO</v>
      </c>
      <c r="C102" s="55" t="str">
        <f>VLOOKUP(A102,'REFORMA INSUMOS'!$A$1:$G$384,3,FALSE)</f>
        <v xml:space="preserve">un    </v>
      </c>
      <c r="D102" s="56">
        <v>20</v>
      </c>
      <c r="E102" s="57">
        <f>VLOOKUP(A102,'REFORMA INSUMOS'!$A$1:$G$384,5,FALSE)</f>
        <v>182.95</v>
      </c>
      <c r="F102" s="58">
        <v>3659</v>
      </c>
      <c r="G102" s="59">
        <f t="shared" si="3"/>
        <v>1.807316634168883E-3</v>
      </c>
      <c r="H102" s="60">
        <f t="shared" si="5"/>
        <v>0.84563158381395009</v>
      </c>
      <c r="I102" s="54" t="str">
        <f t="shared" si="4"/>
        <v>B</v>
      </c>
    </row>
    <row r="103" spans="1:9" x14ac:dyDescent="0.3">
      <c r="A103" s="54">
        <v>21</v>
      </c>
      <c r="B103" s="65" t="str">
        <f>VLOOKUP(A103,'REFORMA INSUMOS'!$A$1:$G$384,2,FALSE)</f>
        <v>SERRALHEIRO</v>
      </c>
      <c r="C103" s="55" t="str">
        <f>VLOOKUP(A103,'REFORMA INSUMOS'!$A$1:$G$384,3,FALSE)</f>
        <v xml:space="preserve">h     </v>
      </c>
      <c r="D103" s="56">
        <v>155.67605330000001</v>
      </c>
      <c r="E103" s="57">
        <f>VLOOKUP(A103,'REFORMA INSUMOS'!$A$1:$G$384,5,FALSE)</f>
        <v>23.41</v>
      </c>
      <c r="F103" s="58">
        <v>3644.37</v>
      </c>
      <c r="G103" s="59">
        <f t="shared" si="3"/>
        <v>1.8000903312560951E-3</v>
      </c>
      <c r="H103" s="60">
        <f t="shared" si="5"/>
        <v>0.84743167414520615</v>
      </c>
      <c r="I103" s="54" t="str">
        <f t="shared" si="4"/>
        <v>B</v>
      </c>
    </row>
    <row r="104" spans="1:9" x14ac:dyDescent="0.3">
      <c r="A104" s="54">
        <v>2448</v>
      </c>
      <c r="B104" s="65" t="str">
        <f>VLOOKUP(A104,'REFORMA INSUMOS'!$A$1:$G$384,2,FALSE)</f>
        <v>AÇO CA-60 B - 5,0 MM</v>
      </c>
      <c r="C104" s="55" t="str">
        <f>VLOOKUP(A104,'REFORMA INSUMOS'!$A$1:$G$384,3,FALSE)</f>
        <v xml:space="preserve">Kg    </v>
      </c>
      <c r="D104" s="56">
        <v>445.31293629999999</v>
      </c>
      <c r="E104" s="57">
        <f>VLOOKUP(A104,'REFORMA INSUMOS'!$A$1:$G$384,5,FALSE)</f>
        <v>8.11</v>
      </c>
      <c r="F104" s="58">
        <v>3611.4800000000005</v>
      </c>
      <c r="G104" s="59">
        <f t="shared" si="3"/>
        <v>1.7838447329784745E-3</v>
      </c>
      <c r="H104" s="60">
        <f t="shared" si="5"/>
        <v>0.84921551887818458</v>
      </c>
      <c r="I104" s="54" t="str">
        <f t="shared" si="4"/>
        <v>B</v>
      </c>
    </row>
    <row r="105" spans="1:9" x14ac:dyDescent="0.3">
      <c r="A105" s="54">
        <v>4014</v>
      </c>
      <c r="B105" s="65" t="str">
        <f>VLOOKUP(A105,'REFORMA INSUMOS'!$A$1:$G$384,2,FALSE)</f>
        <v>CABO FLEXÍVEL, PVC (70° C), 450/750 V, 2,5 MM2</v>
      </c>
      <c r="C105" s="55" t="str">
        <f>VLOOKUP(A105,'REFORMA INSUMOS'!$A$1:$G$384,3,FALSE)</f>
        <v xml:space="preserve">m     </v>
      </c>
      <c r="D105" s="56">
        <v>1340.28</v>
      </c>
      <c r="E105" s="57">
        <f>VLOOKUP(A105,'REFORMA INSUMOS'!$A$1:$G$384,5,FALSE)</f>
        <v>2.65</v>
      </c>
      <c r="F105" s="58">
        <v>3551.74</v>
      </c>
      <c r="G105" s="59">
        <f t="shared" si="3"/>
        <v>1.7543369178034949E-3</v>
      </c>
      <c r="H105" s="60">
        <f t="shared" si="5"/>
        <v>0.85096985579598805</v>
      </c>
      <c r="I105" s="54" t="str">
        <f t="shared" si="4"/>
        <v>B</v>
      </c>
    </row>
    <row r="106" spans="1:9" ht="28.8" x14ac:dyDescent="0.3">
      <c r="A106" s="54" t="s">
        <v>564</v>
      </c>
      <c r="B106" s="65" t="str">
        <f>VLOOKUP(A106,'REFORMA INSUMOS'!$A$1:$G$384,2,FALSE)</f>
        <v>PARAFUSO NIQUELADO 3 1/2" COM ACABAMENTO CROMADO PARA FIXAR PECA SANITARIA, INCLUI PORCA CEGA, ARRUELA E BUCHA DE NYLON TAMANHO S-8</v>
      </c>
      <c r="C106" s="55" t="str">
        <f>VLOOKUP(A106,'REFORMA INSUMOS'!$A$1:$G$384,3,FALSE)</f>
        <v xml:space="preserve">un    </v>
      </c>
      <c r="D106" s="56">
        <v>192</v>
      </c>
      <c r="E106" s="57">
        <f>VLOOKUP(A106,'REFORMA INSUMOS'!$A$1:$G$384,5,FALSE)</f>
        <v>18.489999999999998</v>
      </c>
      <c r="F106" s="58">
        <v>3550.08</v>
      </c>
      <c r="G106" s="59">
        <f t="shared" si="3"/>
        <v>1.7535169818612374E-3</v>
      </c>
      <c r="H106" s="60">
        <f t="shared" si="5"/>
        <v>0.85272337277784926</v>
      </c>
      <c r="I106" s="54" t="str">
        <f t="shared" si="4"/>
        <v>B</v>
      </c>
    </row>
    <row r="107" spans="1:9" x14ac:dyDescent="0.3">
      <c r="A107" s="54" t="s">
        <v>566</v>
      </c>
      <c r="B107" s="65" t="str">
        <f>VLOOKUP(A107,'REFORMA INSUMOS'!$A$1:$G$384,2,FALSE)</f>
        <v>BARRA DE APOIO EM "L", EM ACO INOX POLIDO 70 X 70 CM, DIAMETRO MINIMO 3 CM</v>
      </c>
      <c r="C107" s="55" t="str">
        <f>VLOOKUP(A107,'REFORMA INSUMOS'!$A$1:$G$384,3,FALSE)</f>
        <v xml:space="preserve">un    </v>
      </c>
      <c r="D107" s="56">
        <v>8</v>
      </c>
      <c r="E107" s="57">
        <f>VLOOKUP(A107,'REFORMA INSUMOS'!$A$1:$G$384,5,FALSE)</f>
        <v>432.6</v>
      </c>
      <c r="F107" s="58">
        <v>3460.8</v>
      </c>
      <c r="G107" s="59">
        <f t="shared" si="3"/>
        <v>1.7094182584125909E-3</v>
      </c>
      <c r="H107" s="60">
        <f t="shared" si="5"/>
        <v>0.85443279103626191</v>
      </c>
      <c r="I107" s="54" t="str">
        <f t="shared" si="4"/>
        <v>B</v>
      </c>
    </row>
    <row r="108" spans="1:9" x14ac:dyDescent="0.3">
      <c r="A108" s="54" t="s">
        <v>78</v>
      </c>
      <c r="B108" s="65" t="str">
        <f>VLOOKUP($A108,'IMPLANTAÇÃO INSUMOS'!$A$2:$G$349,2,FALSE)</f>
        <v>TUBO SOLDAVEL PVC MARROM DIAM. 75 MM</v>
      </c>
      <c r="C108" s="55" t="str">
        <f>VLOOKUP(A108,'IMPLANTAÇÃO INSUMOS'!$A$2:$G$349,3,FALSE)</f>
        <v xml:space="preserve">m     </v>
      </c>
      <c r="D108" s="56">
        <v>77.77</v>
      </c>
      <c r="E108" s="57">
        <f>VLOOKUP(A108,'IMPLANTAÇÃO INSUMOS'!$A$2:$G$349,5,FALSE)</f>
        <v>43.82</v>
      </c>
      <c r="F108" s="58">
        <v>3407.88</v>
      </c>
      <c r="G108" s="59">
        <f t="shared" si="3"/>
        <v>1.6832790957232722E-3</v>
      </c>
      <c r="H108" s="60">
        <f t="shared" si="5"/>
        <v>0.85611607013198521</v>
      </c>
      <c r="I108" s="54" t="str">
        <f t="shared" si="4"/>
        <v>B</v>
      </c>
    </row>
    <row r="109" spans="1:9" x14ac:dyDescent="0.3">
      <c r="A109" s="54">
        <v>2496</v>
      </c>
      <c r="B109" s="65" t="str">
        <f>VLOOKUP(A109,'REFORMA INSUMOS'!$A$1:$G$384,2,FALSE)</f>
        <v>TELHA DE FIBERGLASS 1,5 MM C/ VÉU PROTEÇÃO</v>
      </c>
      <c r="C109" s="55" t="str">
        <f>VLOOKUP(A109,'REFORMA INSUMOS'!$A$1:$G$384,3,FALSE)</f>
        <v xml:space="preserve">m2    </v>
      </c>
      <c r="D109" s="56">
        <v>44.711999900000002</v>
      </c>
      <c r="E109" s="57">
        <f>VLOOKUP(A109,'REFORMA INSUMOS'!$A$1:$G$384,5,FALSE)</f>
        <v>75.16</v>
      </c>
      <c r="F109" s="58">
        <v>3360.55</v>
      </c>
      <c r="G109" s="59">
        <f t="shared" si="3"/>
        <v>1.6599010426226401E-3</v>
      </c>
      <c r="H109" s="60">
        <f t="shared" si="5"/>
        <v>0.8577759711746078</v>
      </c>
      <c r="I109" s="54" t="str">
        <f t="shared" si="4"/>
        <v>B</v>
      </c>
    </row>
    <row r="110" spans="1:9" x14ac:dyDescent="0.3">
      <c r="A110" s="54">
        <v>3271</v>
      </c>
      <c r="B110" s="65" t="str">
        <f>VLOOKUP(A110,'REFORMA INSUMOS'!$A$1:$G$384,2,FALSE)</f>
        <v xml:space="preserve">ELETRODUTO EM AÇO GALVANIZADO A FOGO DIÂMETRO 1 1/2" - PESADO </v>
      </c>
      <c r="C110" s="55" t="str">
        <f>VLOOKUP(A110,'REFORMA INSUMOS'!$A$1:$G$384,3,FALSE)</f>
        <v xml:space="preserve">m     </v>
      </c>
      <c r="D110" s="56">
        <v>75</v>
      </c>
      <c r="E110" s="57">
        <f>VLOOKUP(A110,'REFORMA INSUMOS'!$A$1:$G$384,5,FALSE)</f>
        <v>44.51</v>
      </c>
      <c r="F110" s="58">
        <v>3338.25</v>
      </c>
      <c r="G110" s="59">
        <f t="shared" si="3"/>
        <v>1.6488862405067705E-3</v>
      </c>
      <c r="H110" s="60">
        <f t="shared" si="5"/>
        <v>0.85942485741511454</v>
      </c>
      <c r="I110" s="54" t="str">
        <f t="shared" si="4"/>
        <v>B</v>
      </c>
    </row>
    <row r="111" spans="1:9" x14ac:dyDescent="0.3">
      <c r="A111" s="54" t="s">
        <v>570</v>
      </c>
      <c r="B111" s="65" t="str">
        <f>VLOOKUP(A111,'REFORMA INSUMOS'!$A$1:$G$384,2,FALSE)</f>
        <v>MICTORIO DE LOUCA SIFONADO</v>
      </c>
      <c r="C111" s="55" t="str">
        <f>VLOOKUP(A111,'REFORMA INSUMOS'!$A$1:$G$384,3,FALSE)</f>
        <v xml:space="preserve">un    </v>
      </c>
      <c r="D111" s="56">
        <v>9</v>
      </c>
      <c r="E111" s="57">
        <f>VLOOKUP(A111,'REFORMA INSUMOS'!$A$1:$G$384,5,FALSE)</f>
        <v>369.9</v>
      </c>
      <c r="F111" s="58">
        <v>3329.1</v>
      </c>
      <c r="G111" s="59">
        <f t="shared" si="3"/>
        <v>1.6443667140780618E-3</v>
      </c>
      <c r="H111" s="60">
        <f t="shared" si="5"/>
        <v>0.86106922412919262</v>
      </c>
      <c r="I111" s="54" t="str">
        <f t="shared" si="4"/>
        <v>B</v>
      </c>
    </row>
    <row r="112" spans="1:9" ht="28.8" x14ac:dyDescent="0.3">
      <c r="A112" s="54" t="s">
        <v>572</v>
      </c>
      <c r="B112" s="65" t="str">
        <f>VLOOKUP(A112,'REFORMA INSUMOS'!$A$1:$G$384,2,FALSE)</f>
        <v>TORNEIRA DE MESA COM FECHAMENTO AUTOMÁTICO TEMPORIZADO PARA LAVATÓRIO DIÂMETRO DE 1/2"</v>
      </c>
      <c r="C112" s="55" t="str">
        <f>VLOOKUP(A112,'REFORMA INSUMOS'!$A$1:$G$384,3,FALSE)</f>
        <v xml:space="preserve">un    </v>
      </c>
      <c r="D112" s="56">
        <v>20</v>
      </c>
      <c r="E112" s="57">
        <f>VLOOKUP(A112,'REFORMA INSUMOS'!$A$1:$G$384,5,FALSE)</f>
        <v>165.18</v>
      </c>
      <c r="F112" s="58">
        <v>3303.6</v>
      </c>
      <c r="G112" s="59">
        <f t="shared" si="3"/>
        <v>1.6317713125554309E-3</v>
      </c>
      <c r="H112" s="60">
        <f t="shared" si="5"/>
        <v>0.86270099544174805</v>
      </c>
      <c r="I112" s="54" t="str">
        <f t="shared" si="4"/>
        <v>B</v>
      </c>
    </row>
    <row r="113" spans="1:9" x14ac:dyDescent="0.3">
      <c r="A113" s="54">
        <v>1964</v>
      </c>
      <c r="B113" s="65" t="str">
        <f>VLOOKUP(A113,'REFORMA INSUMOS'!$A$1:$G$384,2,FALSE)</f>
        <v>RIPA DE MADEIRA 5x1</v>
      </c>
      <c r="C113" s="55" t="str">
        <f>VLOOKUP(A113,'REFORMA INSUMOS'!$A$1:$G$384,3,FALSE)</f>
        <v xml:space="preserve">m     </v>
      </c>
      <c r="D113" s="56">
        <v>903.08681960000001</v>
      </c>
      <c r="E113" s="57">
        <f>VLOOKUP(A113,'REFORMA INSUMOS'!$A$1:$G$384,5,FALSE)</f>
        <v>3.63</v>
      </c>
      <c r="F113" s="58">
        <v>3278.2</v>
      </c>
      <c r="G113" s="59">
        <f t="shared" si="3"/>
        <v>1.6192253047642611E-3</v>
      </c>
      <c r="H113" s="60">
        <f t="shared" si="5"/>
        <v>0.86432022074651227</v>
      </c>
      <c r="I113" s="54" t="str">
        <f t="shared" si="4"/>
        <v>B</v>
      </c>
    </row>
    <row r="114" spans="1:9" x14ac:dyDescent="0.3">
      <c r="A114" s="54">
        <v>2024</v>
      </c>
      <c r="B114" s="65" t="str">
        <f>VLOOKUP($A114,'IMPLANTAÇÃO INSUMOS'!$A$2:$G$349,2,FALSE)</f>
        <v>TELHA VOGATEX 4 MM (L=0,50 M)</v>
      </c>
      <c r="C114" s="55" t="str">
        <f>VLOOKUP(A114,'IMPLANTAÇÃO INSUMOS'!$A$2:$G$349,3,FALSE)</f>
        <v xml:space="preserve">m2    </v>
      </c>
      <c r="D114" s="56">
        <v>148.22017600000001</v>
      </c>
      <c r="E114" s="57">
        <f>VLOOKUP(A114,'IMPLANTAÇÃO INSUMOS'!$A$2:$G$349,5,FALSE)</f>
        <v>21.83</v>
      </c>
      <c r="F114" s="58">
        <v>3235.64</v>
      </c>
      <c r="G114" s="59">
        <f t="shared" si="3"/>
        <v>1.598203332654333E-3</v>
      </c>
      <c r="H114" s="60">
        <f t="shared" si="5"/>
        <v>0.86591842407916664</v>
      </c>
      <c r="I114" s="54" t="str">
        <f t="shared" si="4"/>
        <v>B</v>
      </c>
    </row>
    <row r="115" spans="1:9" x14ac:dyDescent="0.3">
      <c r="A115" s="54" t="s">
        <v>242</v>
      </c>
      <c r="B115" s="65" t="str">
        <f>VLOOKUP(A115,'REFORMA INSUMOS'!$A$1:$G$384,2,FALSE)</f>
        <v>VASO SANITARIO CONVENCIONAL</v>
      </c>
      <c r="C115" s="55" t="str">
        <f>VLOOKUP(A115,'REFORMA INSUMOS'!$A$1:$G$384,3,FALSE)</f>
        <v xml:space="preserve">un    </v>
      </c>
      <c r="D115" s="56">
        <v>12.5386559</v>
      </c>
      <c r="E115" s="57">
        <f>VLOOKUP(A115,'REFORMA INSUMOS'!$A$1:$G$384,5,FALSE)</f>
        <v>253.38</v>
      </c>
      <c r="F115" s="58">
        <v>3177.04</v>
      </c>
      <c r="G115" s="59">
        <f t="shared" si="3"/>
        <v>1.5692586060180125E-3</v>
      </c>
      <c r="H115" s="60">
        <f t="shared" si="5"/>
        <v>0.86748768268518461</v>
      </c>
      <c r="I115" s="54" t="str">
        <f t="shared" si="4"/>
        <v>B</v>
      </c>
    </row>
    <row r="116" spans="1:9" x14ac:dyDescent="0.3">
      <c r="A116" s="54" t="s">
        <v>574</v>
      </c>
      <c r="B116" s="65" t="str">
        <f>VLOOKUP(A116,'REFORMA INSUMOS'!$A$1:$G$384,2,FALSE)</f>
        <v>VASO SANITÁRIO PARA PcD SEM ABERTURA FRONTAL</v>
      </c>
      <c r="C116" s="55" t="str">
        <f>VLOOKUP(A116,'REFORMA INSUMOS'!$A$1:$G$384,3,FALSE)</f>
        <v xml:space="preserve">un    </v>
      </c>
      <c r="D116" s="56">
        <v>4</v>
      </c>
      <c r="E116" s="57">
        <f>VLOOKUP(A116,'REFORMA INSUMOS'!$A$1:$G$384,5,FALSE)</f>
        <v>774</v>
      </c>
      <c r="F116" s="58">
        <v>3096</v>
      </c>
      <c r="G116" s="59">
        <f t="shared" si="3"/>
        <v>1.5292299260417769E-3</v>
      </c>
      <c r="H116" s="60">
        <f t="shared" si="5"/>
        <v>0.86901691261122638</v>
      </c>
      <c r="I116" s="54" t="str">
        <f t="shared" si="4"/>
        <v>B</v>
      </c>
    </row>
    <row r="117" spans="1:9" x14ac:dyDescent="0.3">
      <c r="A117" s="54" t="s">
        <v>81</v>
      </c>
      <c r="B117" s="65" t="str">
        <f>VLOOKUP($A117,'IMPLANTAÇÃO INSUMOS'!$A$2:$G$349,2,FALSE)</f>
        <v xml:space="preserve">MOBILIÁRIO DE ALOJAMENTO P/ PESSOAL </v>
      </c>
      <c r="C117" s="55" t="str">
        <f>VLOOKUP(A117,'IMPLANTAÇÃO INSUMOS'!$A$2:$G$349,3,FALSE)</f>
        <v xml:space="preserve">MÊS   </v>
      </c>
      <c r="D117" s="56">
        <v>8</v>
      </c>
      <c r="E117" s="57">
        <f>VLOOKUP(A117,'IMPLANTAÇÃO INSUMOS'!$A$2:$G$349,5,FALSE)</f>
        <v>377.13</v>
      </c>
      <c r="F117" s="58">
        <v>3017.04</v>
      </c>
      <c r="G117" s="59">
        <f t="shared" si="3"/>
        <v>1.4902286356799361E-3</v>
      </c>
      <c r="H117" s="60">
        <f t="shared" si="5"/>
        <v>0.87050714124690631</v>
      </c>
      <c r="I117" s="54" t="str">
        <f t="shared" si="4"/>
        <v>B</v>
      </c>
    </row>
    <row r="118" spans="1:9" x14ac:dyDescent="0.3">
      <c r="A118" s="54">
        <v>2497</v>
      </c>
      <c r="B118" s="65" t="str">
        <f>VLOOKUP(A118,'REFORMA INSUMOS'!$A$1:$G$384,2,FALSE)</f>
        <v>BRITA Nº 2</v>
      </c>
      <c r="C118" s="55" t="str">
        <f>VLOOKUP(A118,'REFORMA INSUMOS'!$A$1:$G$384,3,FALSE)</f>
        <v xml:space="preserve">m3    </v>
      </c>
      <c r="D118" s="56">
        <v>19.383983600000001</v>
      </c>
      <c r="E118" s="57">
        <f>VLOOKUP(A118,'REFORMA INSUMOS'!$A$1:$G$384,5,FALSE)</f>
        <v>152.44</v>
      </c>
      <c r="F118" s="58">
        <v>2954.8900000000003</v>
      </c>
      <c r="G118" s="59">
        <f t="shared" si="3"/>
        <v>1.4595304315767397E-3</v>
      </c>
      <c r="H118" s="60">
        <f t="shared" si="5"/>
        <v>0.87196667167848307</v>
      </c>
      <c r="I118" s="54" t="str">
        <f t="shared" si="4"/>
        <v>B</v>
      </c>
    </row>
    <row r="119" spans="1:9" x14ac:dyDescent="0.3">
      <c r="A119" s="54">
        <v>2910</v>
      </c>
      <c r="B119" s="65" t="str">
        <f>VLOOKUP($A119,'IMPLANTAÇÃO INSUMOS'!$A$2:$G$349,2,FALSE)</f>
        <v>FABRICAÇÃO / MONTAGEM</v>
      </c>
      <c r="C119" s="55" t="str">
        <f>VLOOKUP(A119,'IMPLANTAÇÃO INSUMOS'!$A$2:$G$349,3,FALSE)</f>
        <v xml:space="preserve">un    </v>
      </c>
      <c r="D119" s="56">
        <v>25.512</v>
      </c>
      <c r="E119" s="57">
        <f>VLOOKUP(A119,'IMPLANTAÇÃO INSUMOS'!$A$2:$G$349,5,FALSE)</f>
        <v>115.45</v>
      </c>
      <c r="F119" s="58">
        <v>2945.36</v>
      </c>
      <c r="G119" s="59">
        <f t="shared" si="3"/>
        <v>1.454823208968478E-3</v>
      </c>
      <c r="H119" s="60">
        <f t="shared" si="5"/>
        <v>0.87342149488745158</v>
      </c>
      <c r="I119" s="54" t="str">
        <f t="shared" si="4"/>
        <v>B</v>
      </c>
    </row>
    <row r="120" spans="1:9" x14ac:dyDescent="0.3">
      <c r="A120" s="54">
        <v>2759</v>
      </c>
      <c r="B120" s="65" t="str">
        <f>VLOOKUP($A120,'IMPLANTAÇÃO INSUMOS'!$A$2:$G$349,2,FALSE)</f>
        <v>CONSUMO DE ESGOTO (CATEGORIA PÚBLICA)**</v>
      </c>
      <c r="C120" s="55" t="str">
        <f>VLOOKUP(A120,'IMPLANTAÇÃO INSUMOS'!$A$2:$G$349,3,FALSE)</f>
        <v xml:space="preserve">m3    </v>
      </c>
      <c r="D120" s="56">
        <v>312.74</v>
      </c>
      <c r="E120" s="57">
        <f>VLOOKUP(A120,'IMPLANTAÇÃO INSUMOS'!$A$2:$G$349,5,FALSE)</f>
        <v>9.3800000000000008</v>
      </c>
      <c r="F120" s="58">
        <v>2933.5</v>
      </c>
      <c r="G120" s="59">
        <f t="shared" si="3"/>
        <v>1.448965112417168E-3</v>
      </c>
      <c r="H120" s="60">
        <f t="shared" si="5"/>
        <v>0.87487045999986879</v>
      </c>
      <c r="I120" s="54" t="str">
        <f t="shared" si="4"/>
        <v>B</v>
      </c>
    </row>
    <row r="121" spans="1:9" x14ac:dyDescent="0.3">
      <c r="A121" s="54" t="s">
        <v>576</v>
      </c>
      <c r="B121" s="65" t="str">
        <f>VLOOKUP(A121,'REFORMA INSUMOS'!$A$1:$G$384,2,FALSE)</f>
        <v>BANCO ARTICULADO PARA BANHO, EM ACO INOX POLIDO, 70* CM X 45* CM</v>
      </c>
      <c r="C121" s="55" t="str">
        <f>VLOOKUP(A121,'REFORMA INSUMOS'!$A$1:$G$384,3,FALSE)</f>
        <v xml:space="preserve">un    </v>
      </c>
      <c r="D121" s="56">
        <v>3</v>
      </c>
      <c r="E121" s="57">
        <f>VLOOKUP(A121,'REFORMA INSUMOS'!$A$1:$G$384,5,FALSE)</f>
        <v>976.69</v>
      </c>
      <c r="F121" s="58">
        <v>2930.07</v>
      </c>
      <c r="G121" s="59">
        <f t="shared" si="3"/>
        <v>1.4472709074280457E-3</v>
      </c>
      <c r="H121" s="60">
        <f t="shared" si="5"/>
        <v>0.87631773090729681</v>
      </c>
      <c r="I121" s="54" t="str">
        <f t="shared" si="4"/>
        <v>B</v>
      </c>
    </row>
    <row r="122" spans="1:9" x14ac:dyDescent="0.3">
      <c r="A122" s="54" t="s">
        <v>84</v>
      </c>
      <c r="B122" s="65" t="str">
        <f>VLOOKUP($A122,'IMPLANTAÇÃO INSUMOS'!$A$2:$G$349,2,FALSE)</f>
        <v>TUBO DE CONCRETO SIMPLES DIAMETRO 600 MM - PS1 = 24KN/M - ÁGUAS PLUVIAIS</v>
      </c>
      <c r="C122" s="55" t="str">
        <f>VLOOKUP(A122,'IMPLANTAÇÃO INSUMOS'!$A$2:$G$349,3,FALSE)</f>
        <v xml:space="preserve">m     </v>
      </c>
      <c r="D122" s="56">
        <v>15.9732</v>
      </c>
      <c r="E122" s="57">
        <f>VLOOKUP(A122,'IMPLANTAÇÃO INSUMOS'!$A$2:$G$349,5,FALSE)</f>
        <v>179</v>
      </c>
      <c r="F122" s="58">
        <v>2859.2</v>
      </c>
      <c r="G122" s="59">
        <f t="shared" si="3"/>
        <v>1.4122655699414237E-3</v>
      </c>
      <c r="H122" s="60">
        <f t="shared" si="5"/>
        <v>0.87772999647723826</v>
      </c>
      <c r="I122" s="54" t="str">
        <f t="shared" si="4"/>
        <v>B</v>
      </c>
    </row>
    <row r="123" spans="1:9" ht="28.8" x14ac:dyDescent="0.3">
      <c r="A123" s="54" t="s">
        <v>578</v>
      </c>
      <c r="B123" s="65" t="str">
        <f>VLOOKUP(A123,'REFORMA INSUMOS'!$A$1:$G$384,2,FALSE)</f>
        <v>ASSENTO EM POLIPROPILENO E INJETADO DE ALTA DURABILIDADE COM SISTEMA DE FECHAMENTO SUAVE (TIPO SLOW CLOSE OU EQUIVALENTE) PARA VASO SANITÁRIO</v>
      </c>
      <c r="C123" s="55" t="str">
        <f>VLOOKUP(A123,'REFORMA INSUMOS'!$A$1:$G$384,3,FALSE)</f>
        <v xml:space="preserve">un    </v>
      </c>
      <c r="D123" s="56">
        <v>16</v>
      </c>
      <c r="E123" s="57">
        <f>VLOOKUP(A123,'REFORMA INSUMOS'!$A$1:$G$384,5,FALSE)</f>
        <v>177.08</v>
      </c>
      <c r="F123" s="58">
        <v>2833.28</v>
      </c>
      <c r="G123" s="59">
        <f t="shared" si="3"/>
        <v>1.3994627147466557E-3</v>
      </c>
      <c r="H123" s="60">
        <f t="shared" si="5"/>
        <v>0.87912945919198493</v>
      </c>
      <c r="I123" s="54" t="str">
        <f t="shared" si="4"/>
        <v>B</v>
      </c>
    </row>
    <row r="124" spans="1:9" x14ac:dyDescent="0.3">
      <c r="A124" s="54">
        <v>2390</v>
      </c>
      <c r="B124" s="65" t="str">
        <f>VLOOKUP(A124,'REFORMA INSUMOS'!$A$1:$G$384,2,FALSE)</f>
        <v>ARGAMASSA DE CIMENTO COLANTE - ACII</v>
      </c>
      <c r="C124" s="55" t="str">
        <f>VLOOKUP(A124,'REFORMA INSUMOS'!$A$1:$G$384,3,FALSE)</f>
        <v xml:space="preserve">Kg    </v>
      </c>
      <c r="D124" s="56">
        <v>2079.7304999999997</v>
      </c>
      <c r="E124" s="57">
        <f>VLOOKUP(A124,'REFORMA INSUMOS'!$A$1:$G$384,5,FALSE)</f>
        <v>1.34</v>
      </c>
      <c r="F124" s="58">
        <v>2786.83</v>
      </c>
      <c r="G124" s="59">
        <f t="shared" si="3"/>
        <v>1.3765193264828827E-3</v>
      </c>
      <c r="H124" s="60">
        <f t="shared" si="5"/>
        <v>0.88050597851846779</v>
      </c>
      <c r="I124" s="54" t="str">
        <f t="shared" si="4"/>
        <v>B</v>
      </c>
    </row>
    <row r="125" spans="1:9" x14ac:dyDescent="0.3">
      <c r="A125" s="54">
        <v>5053</v>
      </c>
      <c r="B125" s="65" t="str">
        <f>VLOOKUP(A125,'REFORMA INSUMOS'!$A$1:$G$384,2,FALSE)</f>
        <v>FABRICAÇÃO / MONTAGEM</v>
      </c>
      <c r="C125" s="55" t="str">
        <f>VLOOKUP(A125,'REFORMA INSUMOS'!$A$1:$G$384,3,FALSE)</f>
        <v xml:space="preserve">un    </v>
      </c>
      <c r="D125" s="56">
        <v>127.77</v>
      </c>
      <c r="E125" s="57">
        <f>VLOOKUP(A125,'REFORMA INSUMOS'!$A$1:$G$384,5,FALSE)</f>
        <v>21.71</v>
      </c>
      <c r="F125" s="58">
        <v>2773.88</v>
      </c>
      <c r="G125" s="59">
        <f t="shared" si="3"/>
        <v>1.3701228382586447E-3</v>
      </c>
      <c r="H125" s="60">
        <f t="shared" si="5"/>
        <v>0.88187610135672645</v>
      </c>
      <c r="I125" s="54" t="str">
        <f t="shared" si="4"/>
        <v>B</v>
      </c>
    </row>
    <row r="126" spans="1:9" ht="28.8" x14ac:dyDescent="0.3">
      <c r="A126" s="54" t="s">
        <v>86</v>
      </c>
      <c r="B126" s="65" t="str">
        <f>VLOOKUP($A126,'IMPLANTAÇÃO INSUMOS'!$A$2:$G$349,2,FALSE)</f>
        <v>ANEL EM CONCRETO ARMADO, PERFURADO, PARA FOSSAS SEPTICAS E SUMIDOUROS, SEM FUNDO, DIAMETRO INTERNO DE 1,20 M E ALTURA DE 0,50 M</v>
      </c>
      <c r="C126" s="55" t="str">
        <f>VLOOKUP(A126,'IMPLANTAÇÃO INSUMOS'!$A$2:$G$349,3,FALSE)</f>
        <v xml:space="preserve">un    </v>
      </c>
      <c r="D126" s="56">
        <v>10</v>
      </c>
      <c r="E126" s="57">
        <f>VLOOKUP(A126,'IMPLANTAÇÃO INSUMOS'!$A$2:$G$349,5,FALSE)</f>
        <v>276.8</v>
      </c>
      <c r="F126" s="58">
        <v>2768</v>
      </c>
      <c r="G126" s="59">
        <f t="shared" si="3"/>
        <v>1.3672184868487203E-3</v>
      </c>
      <c r="H126" s="60">
        <f t="shared" si="5"/>
        <v>0.88324331984357518</v>
      </c>
      <c r="I126" s="54" t="str">
        <f t="shared" si="4"/>
        <v>B</v>
      </c>
    </row>
    <row r="127" spans="1:9" ht="28.8" x14ac:dyDescent="0.3">
      <c r="A127" s="54" t="s">
        <v>580</v>
      </c>
      <c r="B127" s="65" t="str">
        <f>VLOOKUP(A127,'REFORMA INSUMOS'!$A$1:$G$384,2,FALSE)</f>
        <v>CHAPA ACO INOX AISI 304 NUMERO 9 (E = 4 MM), ACABAMENTO NUMERO 1 (LAMINADO A QUENTE, FOSCO)</v>
      </c>
      <c r="C127" s="55" t="str">
        <f>VLOOKUP(A127,'REFORMA INSUMOS'!$A$1:$G$384,3,FALSE)</f>
        <v xml:space="preserve">m2    </v>
      </c>
      <c r="D127" s="56">
        <v>2.879982</v>
      </c>
      <c r="E127" s="57">
        <f>VLOOKUP(A127,'REFORMA INSUMOS'!$A$1:$G$384,5,FALSE)</f>
        <v>934.26</v>
      </c>
      <c r="F127" s="58">
        <v>2690.65</v>
      </c>
      <c r="G127" s="59">
        <f t="shared" si="3"/>
        <v>1.3290124355634066E-3</v>
      </c>
      <c r="H127" s="60">
        <f t="shared" si="5"/>
        <v>0.88457233227913856</v>
      </c>
      <c r="I127" s="54" t="str">
        <f t="shared" si="4"/>
        <v>B</v>
      </c>
    </row>
    <row r="128" spans="1:9" x14ac:dyDescent="0.3">
      <c r="A128" s="54">
        <v>1239</v>
      </c>
      <c r="B128" s="65" t="str">
        <f>VLOOKUP(A128,'REFORMA INSUMOS'!$A$1:$G$384,2,FALSE)</f>
        <v>CERA LÍQUIDA INCOLOR  (D = 0,95 KG/L)</v>
      </c>
      <c r="C128" s="55" t="str">
        <f>VLOOKUP(A128,'REFORMA INSUMOS'!$A$1:$G$384,3,FALSE)</f>
        <v xml:space="preserve">Kg    </v>
      </c>
      <c r="D128" s="56">
        <v>108.96120000000001</v>
      </c>
      <c r="E128" s="57">
        <f>VLOOKUP(A128,'REFORMA INSUMOS'!$A$1:$G$384,5,FALSE)</f>
        <v>24.22</v>
      </c>
      <c r="F128" s="58">
        <v>2639.04</v>
      </c>
      <c r="G128" s="59">
        <f t="shared" si="3"/>
        <v>1.3035203307562309E-3</v>
      </c>
      <c r="H128" s="60">
        <f t="shared" si="5"/>
        <v>0.88587585260989476</v>
      </c>
      <c r="I128" s="54" t="str">
        <f t="shared" si="4"/>
        <v>B</v>
      </c>
    </row>
    <row r="129" spans="1:9" x14ac:dyDescent="0.3">
      <c r="A129" s="54">
        <v>3330</v>
      </c>
      <c r="B129" s="65" t="str">
        <f>VLOOKUP(A129,'REFORMA INSUMOS'!$A$1:$G$384,2,FALSE)</f>
        <v>HASTE COPPERWELD  5/8" X 3,00 M COM CONECTOR</v>
      </c>
      <c r="C129" s="55" t="str">
        <f>VLOOKUP(A129,'REFORMA INSUMOS'!$A$1:$G$384,3,FALSE)</f>
        <v xml:space="preserve">un    </v>
      </c>
      <c r="D129" s="56">
        <v>18</v>
      </c>
      <c r="E129" s="57">
        <f>VLOOKUP(A129,'REFORMA INSUMOS'!$A$1:$G$384,5,FALSE)</f>
        <v>145.66</v>
      </c>
      <c r="F129" s="58">
        <v>2621.88</v>
      </c>
      <c r="G129" s="59">
        <f t="shared" si="3"/>
        <v>1.2950443664374721E-3</v>
      </c>
      <c r="H129" s="60">
        <f t="shared" si="5"/>
        <v>0.88717089697633222</v>
      </c>
      <c r="I129" s="54" t="str">
        <f t="shared" si="4"/>
        <v>B</v>
      </c>
    </row>
    <row r="130" spans="1:9" x14ac:dyDescent="0.3">
      <c r="A130" s="54" t="s">
        <v>90</v>
      </c>
      <c r="B130" s="65" t="str">
        <f>VLOOKUP($A130,'IMPLANTAÇÃO INSUMOS'!$A$2:$G$349,2,FALSE)</f>
        <v>TUBO PEAD TUBULAÇÃO PEAD 250,00 MM</v>
      </c>
      <c r="C130" s="55" t="str">
        <f>VLOOKUP(A130,'IMPLANTAÇÃO INSUMOS'!$A$2:$G$349,3,FALSE)</f>
        <v xml:space="preserve">un    </v>
      </c>
      <c r="D130" s="56">
        <v>22.48</v>
      </c>
      <c r="E130" s="57">
        <f>VLOOKUP(A130,'IMPLANTAÇÃO INSUMOS'!$A$2:$G$349,5,FALSE)</f>
        <v>113.63</v>
      </c>
      <c r="F130" s="58">
        <v>2554.4</v>
      </c>
      <c r="G130" s="59">
        <f t="shared" si="3"/>
        <v>1.2617134764473885E-3</v>
      </c>
      <c r="H130" s="60">
        <f t="shared" si="5"/>
        <v>0.88843261045277966</v>
      </c>
      <c r="I130" s="54" t="str">
        <f t="shared" si="4"/>
        <v>B</v>
      </c>
    </row>
    <row r="131" spans="1:9" ht="28.8" x14ac:dyDescent="0.3">
      <c r="A131" s="54" t="s">
        <v>92</v>
      </c>
      <c r="B131" s="65" t="str">
        <f>VLOOKUP($A131,'IMPLANTAÇÃO INSUMOS'!$A$2:$G$349,2,FALSE)</f>
        <v>TELA DE ACO SOLDADA NERVURADA, CA-60, Q-196, (3,11 KG/M2), DIAMETRO DO FIO = 5,0 MM, LARGURA = 2,45 M, ESPACAMENTO DA MALHA = 10 X 10 CM</v>
      </c>
      <c r="C131" s="55" t="str">
        <f>VLOOKUP(A131,'IMPLANTAÇÃO INSUMOS'!$A$2:$G$349,3,FALSE)</f>
        <v xml:space="preserve">m2    </v>
      </c>
      <c r="D131" s="56">
        <v>103.5</v>
      </c>
      <c r="E131" s="57">
        <f>VLOOKUP(A131,'IMPLANTAÇÃO INSUMOS'!$A$2:$G$349,5,FALSE)</f>
        <v>24.44</v>
      </c>
      <c r="F131" s="58">
        <v>2529.54</v>
      </c>
      <c r="G131" s="59">
        <f t="shared" si="3"/>
        <v>1.2494341948061098E-3</v>
      </c>
      <c r="H131" s="60">
        <f t="shared" si="5"/>
        <v>0.88968204464758582</v>
      </c>
      <c r="I131" s="54" t="str">
        <f t="shared" si="4"/>
        <v>B</v>
      </c>
    </row>
    <row r="132" spans="1:9" ht="28.8" x14ac:dyDescent="0.3">
      <c r="A132" s="54" t="s">
        <v>584</v>
      </c>
      <c r="B132" s="65" t="str">
        <f>VLOOKUP(A132,'REFORMA INSUMOS'!$A$1:$G$384,2,FALSE)</f>
        <v>VÁLVULA DE DESCARGA PARA MICTÓRIO DIÂMETRO 1/2" FECHAMENTO AUTOMÁTICO TEMPORIZADO</v>
      </c>
      <c r="C132" s="55" t="str">
        <f>VLOOKUP(A132,'REFORMA INSUMOS'!$A$1:$G$384,3,FALSE)</f>
        <v xml:space="preserve">un    </v>
      </c>
      <c r="D132" s="56">
        <v>9</v>
      </c>
      <c r="E132" s="57">
        <f>VLOOKUP(A132,'REFORMA INSUMOS'!$A$1:$G$384,5,FALSE)</f>
        <v>278.39</v>
      </c>
      <c r="F132" s="58">
        <v>2505.5100000000002</v>
      </c>
      <c r="G132" s="59">
        <f t="shared" si="3"/>
        <v>1.2375648811359602E-3</v>
      </c>
      <c r="H132" s="60">
        <f t="shared" si="5"/>
        <v>0.89091960952872173</v>
      </c>
      <c r="I132" s="54" t="str">
        <f t="shared" si="4"/>
        <v>B</v>
      </c>
    </row>
    <row r="133" spans="1:9" x14ac:dyDescent="0.3">
      <c r="A133" s="54">
        <v>2692</v>
      </c>
      <c r="B133" s="65" t="str">
        <f>VLOOKUP(A133,'REFORMA INSUMOS'!$A$1:$G$384,2,FALSE)</f>
        <v>ARGAMASSA DE CIMENTO COLA FLEXIVEL (EXTERIOR) - ACIII</v>
      </c>
      <c r="C133" s="55" t="str">
        <f>VLOOKUP(A133,'REFORMA INSUMOS'!$A$1:$G$384,3,FALSE)</f>
        <v xml:space="preserve">Kg    </v>
      </c>
      <c r="D133" s="56">
        <v>1186.9246000000001</v>
      </c>
      <c r="E133" s="57">
        <f>VLOOKUP(A133,'REFORMA INSUMOS'!$A$1:$G$384,5,FALSE)</f>
        <v>2.1</v>
      </c>
      <c r="F133" s="58">
        <v>2492.54</v>
      </c>
      <c r="G133" s="59">
        <f t="shared" si="3"/>
        <v>1.2311585141654296E-3</v>
      </c>
      <c r="H133" s="60">
        <f t="shared" si="5"/>
        <v>0.89215076804288718</v>
      </c>
      <c r="I133" s="54" t="str">
        <f t="shared" si="4"/>
        <v>B</v>
      </c>
    </row>
    <row r="134" spans="1:9" x14ac:dyDescent="0.3">
      <c r="A134" s="54">
        <v>2949</v>
      </c>
      <c r="B134" s="65" t="str">
        <f>VLOOKUP(A134,'REFORMA INSUMOS'!$A$1:$G$384,2,FALSE)</f>
        <v>FABRICAÇÃO / MONTAGEM</v>
      </c>
      <c r="C134" s="55" t="str">
        <f>VLOOKUP(A134,'REFORMA INSUMOS'!$A$1:$G$384,3,FALSE)</f>
        <v xml:space="preserve">un    </v>
      </c>
      <c r="D134" s="56">
        <v>1</v>
      </c>
      <c r="E134" s="57">
        <f>VLOOKUP(A134,'REFORMA INSUMOS'!$A$1:$G$384,5,FALSE)</f>
        <v>2462.5300000000002</v>
      </c>
      <c r="F134" s="58">
        <v>2462.5300000000002</v>
      </c>
      <c r="G134" s="59">
        <f t="shared" si="3"/>
        <v>1.2163354553538944E-3</v>
      </c>
      <c r="H134" s="60">
        <f t="shared" si="5"/>
        <v>0.89336710349824111</v>
      </c>
      <c r="I134" s="54" t="str">
        <f t="shared" si="4"/>
        <v>B</v>
      </c>
    </row>
    <row r="135" spans="1:9" x14ac:dyDescent="0.3">
      <c r="A135" s="54">
        <v>102</v>
      </c>
      <c r="B135" s="65" t="str">
        <f>VLOOKUP(A135,'REFORMA INSUMOS'!$A$1:$G$384,2,FALSE)</f>
        <v>ARAME RECOZIDO 18 BWG</v>
      </c>
      <c r="C135" s="55" t="str">
        <f>VLOOKUP(A135,'REFORMA INSUMOS'!$A$1:$G$384,3,FALSE)</f>
        <v xml:space="preserve">Kg    </v>
      </c>
      <c r="D135" s="56">
        <v>169.2862782</v>
      </c>
      <c r="E135" s="57">
        <f>VLOOKUP(A135,'REFORMA INSUMOS'!$A$1:$G$384,5,FALSE)</f>
        <v>14.4</v>
      </c>
      <c r="F135" s="58">
        <v>2437.7199999999998</v>
      </c>
      <c r="G135" s="59">
        <f t="shared" si="3"/>
        <v>1.2040808705783463E-3</v>
      </c>
      <c r="H135" s="60">
        <f t="shared" si="5"/>
        <v>0.89457118436881944</v>
      </c>
      <c r="I135" s="54" t="str">
        <f t="shared" si="4"/>
        <v>B</v>
      </c>
    </row>
    <row r="136" spans="1:9" x14ac:dyDescent="0.3">
      <c r="A136" s="54">
        <v>1696</v>
      </c>
      <c r="B136" s="65" t="str">
        <f>VLOOKUP(A136,'REFORMA INSUMOS'!$A$1:$G$384,2,FALSE)</f>
        <v>COMPENSADO RESINADO COLA FENÓLICA 12 MM 2,20X1,10 M</v>
      </c>
      <c r="C136" s="55" t="str">
        <f>VLOOKUP(A136,'REFORMA INSUMOS'!$A$1:$G$384,3,FALSE)</f>
        <v xml:space="preserve">m2    </v>
      </c>
      <c r="D136" s="56">
        <v>76.070161100000007</v>
      </c>
      <c r="E136" s="57">
        <f>VLOOKUP(A136,'REFORMA INSUMOS'!$A$1:$G$384,5,FALSE)</f>
        <v>31.81</v>
      </c>
      <c r="F136" s="58">
        <v>2419.7799999999997</v>
      </c>
      <c r="G136" s="59">
        <f t="shared" si="3"/>
        <v>1.1952196351541894E-3</v>
      </c>
      <c r="H136" s="60">
        <f t="shared" si="5"/>
        <v>0.89576640400397367</v>
      </c>
      <c r="I136" s="54" t="str">
        <f t="shared" si="4"/>
        <v>B</v>
      </c>
    </row>
    <row r="137" spans="1:9" x14ac:dyDescent="0.3">
      <c r="A137" s="54">
        <v>2033</v>
      </c>
      <c r="B137" s="65" t="str">
        <f>VLOOKUP(A137,'REFORMA INSUMOS'!$A$1:$G$384,2,FALSE)</f>
        <v>TIJOLO COMUM MACIÇO (4,5x9x19cm)</v>
      </c>
      <c r="C137" s="55" t="str">
        <f>VLOOKUP(A137,'REFORMA INSUMOS'!$A$1:$G$384,3,FALSE)</f>
        <v xml:space="preserve">un    </v>
      </c>
      <c r="D137" s="56">
        <v>4835.2114799999999</v>
      </c>
      <c r="E137" s="57">
        <f>VLOOKUP(A137,'REFORMA INSUMOS'!$A$1:$G$384,5,FALSE)</f>
        <v>0.5</v>
      </c>
      <c r="F137" s="58">
        <v>2417.59</v>
      </c>
      <c r="G137" s="59">
        <f t="shared" si="3"/>
        <v>1.1941379124351871E-3</v>
      </c>
      <c r="H137" s="60">
        <f t="shared" si="5"/>
        <v>0.89696054191640884</v>
      </c>
      <c r="I137" s="54" t="str">
        <f t="shared" si="4"/>
        <v>B</v>
      </c>
    </row>
    <row r="138" spans="1:9" x14ac:dyDescent="0.3">
      <c r="A138" s="54" t="s">
        <v>106</v>
      </c>
      <c r="B138" s="65" t="str">
        <f>VLOOKUP(A138,'REFORMA INSUMOS'!$A$1:$G$384,2,FALSE)</f>
        <v>TUBO SOLDAVEL PARA ESGOTO DIAMETRO 100 MM</v>
      </c>
      <c r="C138" s="55" t="str">
        <f>VLOOKUP(A138,'REFORMA INSUMOS'!$A$1:$G$384,3,FALSE)</f>
        <v xml:space="preserve">m     </v>
      </c>
      <c r="D138" s="56">
        <v>156.02246600000001</v>
      </c>
      <c r="E138" s="57">
        <f>VLOOKUP(A138,'REFORMA INSUMOS'!$A$1:$G$384,5,FALSE)</f>
        <v>15.14</v>
      </c>
      <c r="F138" s="58">
        <v>2362.17</v>
      </c>
      <c r="G138" s="59">
        <f t="shared" si="3"/>
        <v>1.1667639064593359E-3</v>
      </c>
      <c r="H138" s="60">
        <f t="shared" si="5"/>
        <v>0.89812730582286815</v>
      </c>
      <c r="I138" s="54" t="str">
        <f t="shared" si="4"/>
        <v>B</v>
      </c>
    </row>
    <row r="139" spans="1:9" x14ac:dyDescent="0.3">
      <c r="A139" s="54">
        <v>1227</v>
      </c>
      <c r="B139" s="65" t="str">
        <f>VLOOKUP(A139,'REFORMA INSUMOS'!$A$1:$G$384,2,FALSE)</f>
        <v>TINTA PARA PISO (POLIESPORTIVA)</v>
      </c>
      <c r="C139" s="55" t="str">
        <f>VLOOKUP(A139,'REFORMA INSUMOS'!$A$1:$G$384,3,FALSE)</f>
        <v xml:space="preserve">l     </v>
      </c>
      <c r="D139" s="56">
        <v>139.90800000000002</v>
      </c>
      <c r="E139" s="57">
        <f>VLOOKUP(A139,'REFORMA INSUMOS'!$A$1:$G$384,5,FALSE)</f>
        <v>16.66</v>
      </c>
      <c r="F139" s="58">
        <v>2330.85</v>
      </c>
      <c r="G139" s="59">
        <f t="shared" si="3"/>
        <v>1.1512937897656575E-3</v>
      </c>
      <c r="H139" s="60">
        <f t="shared" si="5"/>
        <v>0.89927859961263379</v>
      </c>
      <c r="I139" s="54" t="str">
        <f t="shared" si="4"/>
        <v>B</v>
      </c>
    </row>
    <row r="140" spans="1:9" ht="43.2" x14ac:dyDescent="0.3">
      <c r="A140" s="54" t="s">
        <v>587</v>
      </c>
      <c r="B140" s="65" t="str">
        <f>VLOOKUP(A140,'REFORMA INSUMOS'!$A$1:$G$384,2,FALSE)</f>
        <v>CONJUNTO PARA QUADRA DE VOLEI COM POSTES EM TUBO DE ACO GALVANIZADO 3", H = *255* CM, PINTURA EM TINTA ESMALTE SINTETICO, REDE DE NYLON COM 2 MM, MALHA 10 X 10 CM E ANTENAS OFICIAIS EM FIBRA DE VIDRO</v>
      </c>
      <c r="C140" s="55" t="str">
        <f>VLOOKUP(A140,'REFORMA INSUMOS'!$A$1:$G$384,3,FALSE)</f>
        <v xml:space="preserve">un    </v>
      </c>
      <c r="D140" s="56">
        <v>1</v>
      </c>
      <c r="E140" s="57">
        <f>VLOOKUP(A140,'REFORMA INSUMOS'!$A$1:$G$384,5,FALSE)</f>
        <v>2308.69</v>
      </c>
      <c r="F140" s="58">
        <v>2308.69</v>
      </c>
      <c r="G140" s="59">
        <f t="shared" si="3"/>
        <v>1.1403481388738339E-3</v>
      </c>
      <c r="H140" s="60">
        <f t="shared" si="5"/>
        <v>0.90041894775150766</v>
      </c>
      <c r="I140" s="54" t="str">
        <f t="shared" si="4"/>
        <v>B</v>
      </c>
    </row>
    <row r="141" spans="1:9" x14ac:dyDescent="0.3">
      <c r="A141" s="54" t="s">
        <v>589</v>
      </c>
      <c r="B141" s="65" t="str">
        <f>VLOOKUP(A141,'REFORMA INSUMOS'!$A$1:$G$384,2,FALSE)</f>
        <v>TOALHEIRO PLASTICO TIPO DISPENSER PARA PAPEL TOALHA INTERFOLHADO</v>
      </c>
      <c r="C141" s="55" t="str">
        <f>VLOOKUP(A141,'REFORMA INSUMOS'!$A$1:$G$384,3,FALSE)</f>
        <v xml:space="preserve">un    </v>
      </c>
      <c r="D141" s="56">
        <v>23</v>
      </c>
      <c r="E141" s="57">
        <f>VLOOKUP(A141,'REFORMA INSUMOS'!$A$1:$G$384,5,FALSE)</f>
        <v>100.36</v>
      </c>
      <c r="F141" s="58">
        <v>2308.2800000000002</v>
      </c>
      <c r="G141" s="59">
        <f t="shared" ref="G141:G204" si="6">F141/$F$604</f>
        <v>1.1401456245748428E-3</v>
      </c>
      <c r="H141" s="60">
        <f t="shared" si="5"/>
        <v>0.90155909337608253</v>
      </c>
      <c r="I141" s="54" t="str">
        <f t="shared" ref="I141:I204" si="7">IF(H141&lt;=$M$12,"A",IF(H141&lt;=$M$13,"B","C"))</f>
        <v>B</v>
      </c>
    </row>
    <row r="142" spans="1:9" x14ac:dyDescent="0.3">
      <c r="A142" s="54">
        <v>2055</v>
      </c>
      <c r="B142" s="65" t="str">
        <f>VLOOKUP(A142,'REFORMA INSUMOS'!$A$1:$G$384,2,FALSE)</f>
        <v>TINTA ESMALTE</v>
      </c>
      <c r="C142" s="55" t="str">
        <f>VLOOKUP(A142,'REFORMA INSUMOS'!$A$1:$G$384,3,FALSE)</f>
        <v xml:space="preserve">l     </v>
      </c>
      <c r="D142" s="56">
        <v>68.897819200000001</v>
      </c>
      <c r="E142" s="57">
        <f>VLOOKUP(A142,'REFORMA INSUMOS'!$A$1:$G$384,5,FALSE)</f>
        <v>33.479999999999997</v>
      </c>
      <c r="F142" s="58">
        <v>2306.69</v>
      </c>
      <c r="G142" s="59">
        <f t="shared" si="6"/>
        <v>1.139360264244608E-3</v>
      </c>
      <c r="H142" s="60">
        <f t="shared" ref="H142:H205" si="8">G142+H141</f>
        <v>0.90269845364032719</v>
      </c>
      <c r="I142" s="54" t="str">
        <f t="shared" si="7"/>
        <v>B</v>
      </c>
    </row>
    <row r="143" spans="1:9" x14ac:dyDescent="0.3">
      <c r="A143" s="54">
        <v>4081</v>
      </c>
      <c r="B143" s="65" t="str">
        <f>VLOOKUP($A143,'IMPLANTAÇÃO INSUMOS'!$A$2:$G$349,2,FALSE)</f>
        <v>POSTE DECORATIVO PARA JARDIM EM AÇO GALVANIZADO - H=3,0 M (FLANGEADO)</v>
      </c>
      <c r="C143" s="55" t="str">
        <f>VLOOKUP(A143,'IMPLANTAÇÃO INSUMOS'!$A$2:$G$349,3,FALSE)</f>
        <v xml:space="preserve">un    </v>
      </c>
      <c r="D143" s="56">
        <v>9</v>
      </c>
      <c r="E143" s="57">
        <f>VLOOKUP(A143,'IMPLANTAÇÃO INSUMOS'!$A$2:$G$349,5,FALSE)</f>
        <v>250</v>
      </c>
      <c r="F143" s="58">
        <v>2250</v>
      </c>
      <c r="G143" s="59">
        <f t="shared" si="6"/>
        <v>1.1113589578791983E-3</v>
      </c>
      <c r="H143" s="60">
        <f t="shared" si="8"/>
        <v>0.90380981259820636</v>
      </c>
      <c r="I143" s="54" t="str">
        <f t="shared" si="7"/>
        <v>B</v>
      </c>
    </row>
    <row r="144" spans="1:9" x14ac:dyDescent="0.3">
      <c r="A144" s="54">
        <v>1890</v>
      </c>
      <c r="B144" s="65" t="str">
        <f>VLOOKUP($A144,'IMPLANTAÇÃO INSUMOS'!$A$2:$G$349,2,FALSE)</f>
        <v>PLACA DE OBRA PLOTADA NA CHAPA 26 (0,50 MM)</v>
      </c>
      <c r="C144" s="55" t="str">
        <f>VLOOKUP(A144,'IMPLANTAÇÃO INSUMOS'!$A$2:$G$349,3,FALSE)</f>
        <v xml:space="preserve">m2    </v>
      </c>
      <c r="D144" s="56">
        <v>7.5</v>
      </c>
      <c r="E144" s="57">
        <f>VLOOKUP(A144,'IMPLANTAÇÃO INSUMOS'!$A$2:$G$349,5,FALSE)</f>
        <v>300</v>
      </c>
      <c r="F144" s="58">
        <v>2250</v>
      </c>
      <c r="G144" s="59">
        <f t="shared" si="6"/>
        <v>1.1113589578791983E-3</v>
      </c>
      <c r="H144" s="60">
        <f t="shared" si="8"/>
        <v>0.90492117155608554</v>
      </c>
      <c r="I144" s="54" t="str">
        <f t="shared" si="7"/>
        <v>B</v>
      </c>
    </row>
    <row r="145" spans="1:9" ht="43.2" x14ac:dyDescent="0.3">
      <c r="A145" s="54" t="s">
        <v>591</v>
      </c>
      <c r="B145" s="65" t="str">
        <f>VLOOKUP(A145,'REFORMA INSUMOS'!$A$1:$G$384,2,FALSE)</f>
        <v>ASSENTO DESPORTIVO ANATÔMICO COM ENCOSTO EM POLIPROPILENO, PROTEÇÃO CONTRA RAIOS UV, MEDINDO 44x44x37,5cm, MODELO X-ARQ, MARCA DESK OU SIMILAR  - FORNECIMENTO E INSTALAÇÃO</v>
      </c>
      <c r="C145" s="55" t="str">
        <f>VLOOKUP(A145,'REFORMA INSUMOS'!$A$1:$G$384,3,FALSE)</f>
        <v xml:space="preserve">un    </v>
      </c>
      <c r="D145" s="56">
        <v>8</v>
      </c>
      <c r="E145" s="57">
        <f>VLOOKUP(A145,'REFORMA INSUMOS'!$A$1:$G$384,5,FALSE)</f>
        <v>280.64999999999998</v>
      </c>
      <c r="F145" s="58">
        <v>2245.1999999999998</v>
      </c>
      <c r="G145" s="59">
        <f t="shared" si="6"/>
        <v>1.108988058769056E-3</v>
      </c>
      <c r="H145" s="60">
        <f t="shared" si="8"/>
        <v>0.90603015961485456</v>
      </c>
      <c r="I145" s="54" t="str">
        <f t="shared" si="7"/>
        <v>B</v>
      </c>
    </row>
    <row r="146" spans="1:9" x14ac:dyDescent="0.3">
      <c r="A146" s="54">
        <v>2674</v>
      </c>
      <c r="B146" s="65" t="str">
        <f>VLOOKUP(A146,'REFORMA INSUMOS'!$A$1:$G$384,2,FALSE)</f>
        <v>GRANITO POLIDO PARA DIVISORIA CINZA 2 CM</v>
      </c>
      <c r="C146" s="55" t="str">
        <f>VLOOKUP(A146,'REFORMA INSUMOS'!$A$1:$G$384,3,FALSE)</f>
        <v xml:space="preserve">m2    </v>
      </c>
      <c r="D146" s="56">
        <v>5.625</v>
      </c>
      <c r="E146" s="57">
        <f>VLOOKUP(A146,'REFORMA INSUMOS'!$A$1:$G$384,5,FALSE)</f>
        <v>398.38</v>
      </c>
      <c r="F146" s="58">
        <v>2240.88</v>
      </c>
      <c r="G146" s="59">
        <f t="shared" si="6"/>
        <v>1.1068542495699281E-3</v>
      </c>
      <c r="H146" s="60">
        <f t="shared" si="8"/>
        <v>0.90713701386442447</v>
      </c>
      <c r="I146" s="54" t="str">
        <f t="shared" si="7"/>
        <v>B</v>
      </c>
    </row>
    <row r="147" spans="1:9" x14ac:dyDescent="0.3">
      <c r="A147" s="54" t="s">
        <v>594</v>
      </c>
      <c r="B147" s="65" t="str">
        <f>VLOOKUP(A147,'REFORMA INSUMOS'!$A$1:$G$384,2,FALSE)</f>
        <v>BLOCO CONCRETO CELULAR AUTOCLAVADO 7,5 X 30 X 60 CM (E X A X C)</v>
      </c>
      <c r="C147" s="55" t="str">
        <f>VLOOKUP(A147,'REFORMA INSUMOS'!$A$1:$G$384,3,FALSE)</f>
        <v xml:space="preserve">m2    </v>
      </c>
      <c r="D147" s="56">
        <v>33.367229999999999</v>
      </c>
      <c r="E147" s="57">
        <f>VLOOKUP(A147,'REFORMA INSUMOS'!$A$1:$G$384,5,FALSE)</f>
        <v>66.47</v>
      </c>
      <c r="F147" s="58">
        <v>2217.91</v>
      </c>
      <c r="G147" s="59">
        <f t="shared" si="6"/>
        <v>1.0955085094532678E-3</v>
      </c>
      <c r="H147" s="60">
        <f t="shared" si="8"/>
        <v>0.90823252237387775</v>
      </c>
      <c r="I147" s="54" t="str">
        <f t="shared" si="7"/>
        <v>B</v>
      </c>
    </row>
    <row r="148" spans="1:9" x14ac:dyDescent="0.3">
      <c r="A148" s="54">
        <v>1968</v>
      </c>
      <c r="B148" s="65" t="str">
        <f>VLOOKUP(A148,'REFORMA INSUMOS'!$A$1:$G$384,2,FALSE)</f>
        <v>SARRAFO DE MADEIRA 10 CM</v>
      </c>
      <c r="C148" s="55" t="str">
        <f>VLOOKUP(A148,'REFORMA INSUMOS'!$A$1:$G$384,3,FALSE)</f>
        <v xml:space="preserve">m     </v>
      </c>
      <c r="D148" s="56">
        <v>327.6836457</v>
      </c>
      <c r="E148" s="57">
        <f>VLOOKUP(A148,'REFORMA INSUMOS'!$A$1:$G$384,5,FALSE)</f>
        <v>6.29</v>
      </c>
      <c r="F148" s="58">
        <v>2061.12</v>
      </c>
      <c r="G148" s="59">
        <f t="shared" si="6"/>
        <v>1.0180640778950992E-3</v>
      </c>
      <c r="H148" s="60">
        <f t="shared" si="8"/>
        <v>0.90925058645177281</v>
      </c>
      <c r="I148" s="54" t="str">
        <f t="shared" si="7"/>
        <v>B</v>
      </c>
    </row>
    <row r="149" spans="1:9" x14ac:dyDescent="0.3">
      <c r="A149" s="54">
        <v>1317</v>
      </c>
      <c r="B149" s="65" t="str">
        <f>VLOOKUP($A149,'IMPLANTAÇÃO INSUMOS'!$A$2:$G$349,2,FALSE)</f>
        <v>ENERGIA ELETRICA KWH (B3-DEMAIS CLASSES)</v>
      </c>
      <c r="C149" s="55" t="str">
        <f>VLOOKUP(A149,'IMPLANTAÇÃO INSUMOS'!$A$2:$G$349,3,FALSE)</f>
        <v xml:space="preserve">kwh   </v>
      </c>
      <c r="D149" s="56">
        <v>2226.73</v>
      </c>
      <c r="E149" s="57">
        <f>VLOOKUP(A149,'IMPLANTAÇÃO INSUMOS'!$A$2:$G$349,5,FALSE)</f>
        <v>0.92</v>
      </c>
      <c r="F149" s="58">
        <v>2048.59</v>
      </c>
      <c r="G149" s="59">
        <f t="shared" si="6"/>
        <v>1.0118750433429986E-3</v>
      </c>
      <c r="H149" s="60">
        <f t="shared" si="8"/>
        <v>0.9102624614951158</v>
      </c>
      <c r="I149" s="54" t="str">
        <f t="shared" si="7"/>
        <v>B</v>
      </c>
    </row>
    <row r="150" spans="1:9" x14ac:dyDescent="0.3">
      <c r="A150" s="54">
        <v>1538</v>
      </c>
      <c r="B150" s="65" t="str">
        <f>VLOOKUP($A150,'IMPLANTAÇÃO INSUMOS'!$A$2:$G$349,2,FALSE)</f>
        <v>IMPERMEABILIZANTE PARA RESERVATÓRIO D'ÁGUA REF.: K11+KZ OU EQUIVALENTE</v>
      </c>
      <c r="C150" s="55" t="str">
        <f>VLOOKUP(A150,'IMPLANTAÇÃO INSUMOS'!$A$2:$G$349,3,FALSE)</f>
        <v xml:space="preserve">Kg    </v>
      </c>
      <c r="D150" s="56">
        <v>554.18880000000001</v>
      </c>
      <c r="E150" s="57">
        <f>VLOOKUP(A150,'IMPLANTAÇÃO INSUMOS'!$A$2:$G$349,5,FALSE)</f>
        <v>3.69</v>
      </c>
      <c r="F150" s="58">
        <v>2044.95</v>
      </c>
      <c r="G150" s="59">
        <f t="shared" si="6"/>
        <v>1.0100771115178074E-3</v>
      </c>
      <c r="H150" s="60">
        <f t="shared" si="8"/>
        <v>0.9112725386066336</v>
      </c>
      <c r="I150" s="54" t="str">
        <f t="shared" si="7"/>
        <v>B</v>
      </c>
    </row>
    <row r="151" spans="1:9" x14ac:dyDescent="0.3">
      <c r="A151" s="54" t="s">
        <v>102</v>
      </c>
      <c r="B151" s="65" t="str">
        <f>VLOOKUP($A151,'IMPLANTAÇÃO INSUMOS'!$A$2:$G$349,2,FALSE)</f>
        <v>Planta - Alpinia vermelha (alpinia purpurata)</v>
      </c>
      <c r="C151" s="55" t="str">
        <f>VLOOKUP(A151,'IMPLANTAÇÃO INSUMOS'!$A$2:$G$349,3,FALSE)</f>
        <v xml:space="preserve">un    </v>
      </c>
      <c r="D151" s="56">
        <v>70</v>
      </c>
      <c r="E151" s="57">
        <f>VLOOKUP(A151,'IMPLANTAÇÃO INSUMOS'!$A$2:$G$349,5,FALSE)</f>
        <v>28.89</v>
      </c>
      <c r="F151" s="58">
        <v>2022.3</v>
      </c>
      <c r="G151" s="59">
        <f t="shared" si="6"/>
        <v>9.9888943134182335E-4</v>
      </c>
      <c r="H151" s="60">
        <f t="shared" si="8"/>
        <v>0.91227142803797545</v>
      </c>
      <c r="I151" s="54" t="str">
        <f t="shared" si="7"/>
        <v>B</v>
      </c>
    </row>
    <row r="152" spans="1:9" x14ac:dyDescent="0.3">
      <c r="A152" s="54" t="s">
        <v>596</v>
      </c>
      <c r="B152" s="65" t="str">
        <f>VLOOKUP(A152,'REFORMA INSUMOS'!$A$1:$G$384,2,FALSE)</f>
        <v>CHUMBADOR 9,525 MM - COMPRIMENTO 127 MM</v>
      </c>
      <c r="C152" s="55" t="str">
        <f>VLOOKUP(A152,'REFORMA INSUMOS'!$A$1:$G$384,3,FALSE)</f>
        <v xml:space="preserve">un    </v>
      </c>
      <c r="D152" s="56">
        <v>544</v>
      </c>
      <c r="E152" s="57">
        <f>VLOOKUP(A152,'REFORMA INSUMOS'!$A$1:$G$384,5,FALSE)</f>
        <v>3.62</v>
      </c>
      <c r="F152" s="58">
        <v>1969.28</v>
      </c>
      <c r="G152" s="59">
        <f t="shared" si="6"/>
        <v>9.7270087492104334E-4</v>
      </c>
      <c r="H152" s="60">
        <f t="shared" si="8"/>
        <v>0.91324412891289652</v>
      </c>
      <c r="I152" s="54" t="str">
        <f t="shared" si="7"/>
        <v>B</v>
      </c>
    </row>
    <row r="153" spans="1:9" x14ac:dyDescent="0.3">
      <c r="A153" s="54">
        <v>1540</v>
      </c>
      <c r="B153" s="65" t="str">
        <f>VLOOKUP(A153,'REFORMA INSUMOS'!$A$1:$G$384,2,FALSE)</f>
        <v>EMULSÃO ASFÁLTICA À BASE D'ÁGUA REF.: NEUTROL (ISOL 2) / IGOL 2 OU EQUIVALENTE</v>
      </c>
      <c r="C153" s="55" t="str">
        <f>VLOOKUP(A153,'REFORMA INSUMOS'!$A$1:$G$384,3,FALSE)</f>
        <v xml:space="preserve">l     </v>
      </c>
      <c r="D153" s="56">
        <v>134.42600000000002</v>
      </c>
      <c r="E153" s="57">
        <f>VLOOKUP(A153,'REFORMA INSUMOS'!$A$1:$G$384,5,FALSE)</f>
        <v>14.39</v>
      </c>
      <c r="F153" s="58">
        <v>1934.38</v>
      </c>
      <c r="G153" s="59">
        <f t="shared" si="6"/>
        <v>9.5546246264105049E-4</v>
      </c>
      <c r="H153" s="60">
        <f t="shared" si="8"/>
        <v>0.91419959137553752</v>
      </c>
      <c r="I153" s="54" t="str">
        <f t="shared" si="7"/>
        <v>B</v>
      </c>
    </row>
    <row r="154" spans="1:9" x14ac:dyDescent="0.3">
      <c r="A154" s="54">
        <v>3120</v>
      </c>
      <c r="B154" s="65" t="str">
        <f>VLOOKUP(A154,'REFORMA INSUMOS'!$A$1:$G$384,2,FALSE)</f>
        <v>CABO FLEXÍVEL PVC (70° C), 0,6/1 KV, SINTENAX 35 MM2</v>
      </c>
      <c r="C154" s="55" t="str">
        <f>VLOOKUP(A154,'REFORMA INSUMOS'!$A$1:$G$384,3,FALSE)</f>
        <v xml:space="preserve">m     </v>
      </c>
      <c r="D154" s="56">
        <v>61.2</v>
      </c>
      <c r="E154" s="57">
        <f>VLOOKUP(A154,'REFORMA INSUMOS'!$A$1:$G$384,5,FALSE)</f>
        <v>31.56</v>
      </c>
      <c r="F154" s="58">
        <v>1931.47</v>
      </c>
      <c r="G154" s="59">
        <f t="shared" si="6"/>
        <v>9.5402510505552672E-4</v>
      </c>
      <c r="H154" s="60">
        <f t="shared" si="8"/>
        <v>0.91515361648059301</v>
      </c>
      <c r="I154" s="54" t="str">
        <f t="shared" si="7"/>
        <v>B</v>
      </c>
    </row>
    <row r="155" spans="1:9" ht="28.8" x14ac:dyDescent="0.3">
      <c r="A155" s="54" t="s">
        <v>599</v>
      </c>
      <c r="B155" s="65" t="str">
        <f>VLOOKUP(A155,'REFORMA INSUMOS'!$A$1:$G$384,2,FALSE)</f>
        <v>QUADRO DE DISTRIBUIÇÃO DE EMBUTIR EM CHAPA DE AÇO, P/ATÉ 48 DISJUNTORES C/BARRAMENTO, PADRÃO DIN, CEMAR OU SIMILAR.</v>
      </c>
      <c r="C155" s="55" t="str">
        <f>VLOOKUP(A155,'REFORMA INSUMOS'!$A$1:$G$384,3,FALSE)</f>
        <v xml:space="preserve">un    </v>
      </c>
      <c r="D155" s="56">
        <v>2</v>
      </c>
      <c r="E155" s="57">
        <f>VLOOKUP(A155,'REFORMA INSUMOS'!$A$1:$G$384,5,FALSE)</f>
        <v>954.73</v>
      </c>
      <c r="F155" s="58">
        <v>1909.46</v>
      </c>
      <c r="G155" s="59">
        <f t="shared" si="6"/>
        <v>9.431535447608951E-4</v>
      </c>
      <c r="H155" s="60">
        <f t="shared" si="8"/>
        <v>0.91609677002535395</v>
      </c>
      <c r="I155" s="54" t="str">
        <f t="shared" si="7"/>
        <v>B</v>
      </c>
    </row>
    <row r="156" spans="1:9" x14ac:dyDescent="0.3">
      <c r="A156" s="54">
        <v>2048</v>
      </c>
      <c r="B156" s="65" t="str">
        <f>VLOOKUP(A156,'REFORMA INSUMOS'!$A$1:$G$384,2,FALSE)</f>
        <v>TINTA TEXTURIZADA</v>
      </c>
      <c r="C156" s="55" t="str">
        <f>VLOOKUP(A156,'REFORMA INSUMOS'!$A$1:$G$384,3,FALSE)</f>
        <v xml:space="preserve">Kg    </v>
      </c>
      <c r="D156" s="56">
        <v>375.26026379999996</v>
      </c>
      <c r="E156" s="57">
        <f>VLOOKUP(A156,'REFORMA INSUMOS'!$A$1:$G$384,5,FALSE)</f>
        <v>5.0599999999999996</v>
      </c>
      <c r="F156" s="58">
        <v>1898.81</v>
      </c>
      <c r="G156" s="59">
        <f t="shared" si="6"/>
        <v>9.378931123602669E-4</v>
      </c>
      <c r="H156" s="60">
        <f t="shared" si="8"/>
        <v>0.9170346631377142</v>
      </c>
      <c r="I156" s="54" t="str">
        <f t="shared" si="7"/>
        <v>B</v>
      </c>
    </row>
    <row r="157" spans="1:9" x14ac:dyDescent="0.3">
      <c r="A157" s="54">
        <v>2387</v>
      </c>
      <c r="B157" s="65" t="str">
        <f>VLOOKUP(A157,'REFORMA INSUMOS'!$A$1:$G$384,2,FALSE)</f>
        <v>BRITA Nº 0</v>
      </c>
      <c r="C157" s="55" t="str">
        <f>VLOOKUP(A157,'REFORMA INSUMOS'!$A$1:$G$384,3,FALSE)</f>
        <v xml:space="preserve">m3    </v>
      </c>
      <c r="D157" s="56">
        <v>10.673405300000001</v>
      </c>
      <c r="E157" s="57">
        <f>VLOOKUP(A157,'REFORMA INSUMOS'!$A$1:$G$384,5,FALSE)</f>
        <v>174.44</v>
      </c>
      <c r="F157" s="58">
        <v>1861.86</v>
      </c>
      <c r="G157" s="59">
        <f t="shared" si="6"/>
        <v>9.1964212858531734E-4</v>
      </c>
      <c r="H157" s="60">
        <f t="shared" si="8"/>
        <v>0.91795430526629951</v>
      </c>
      <c r="I157" s="54" t="str">
        <f t="shared" si="7"/>
        <v>B</v>
      </c>
    </row>
    <row r="158" spans="1:9" x14ac:dyDescent="0.3">
      <c r="A158" s="54">
        <v>2372</v>
      </c>
      <c r="B158" s="65" t="str">
        <f>VLOOKUP(A158,'REFORMA INSUMOS'!$A$1:$G$384,2,FALSE)</f>
        <v>CHAPA PERFILADA Nº 18</v>
      </c>
      <c r="C158" s="55" t="str">
        <f>VLOOKUP(A158,'REFORMA INSUMOS'!$A$1:$G$384,3,FALSE)</f>
        <v xml:space="preserve">Kg    </v>
      </c>
      <c r="D158" s="56">
        <v>210.467782</v>
      </c>
      <c r="E158" s="57">
        <f>VLOOKUP(A158,'REFORMA INSUMOS'!$A$1:$G$384,5,FALSE)</f>
        <v>8.84</v>
      </c>
      <c r="F158" s="58">
        <v>1860.52</v>
      </c>
      <c r="G158" s="59">
        <f t="shared" si="6"/>
        <v>9.1898025258373595E-4</v>
      </c>
      <c r="H158" s="60">
        <f t="shared" si="8"/>
        <v>0.91887328551888325</v>
      </c>
      <c r="I158" s="54" t="str">
        <f t="shared" si="7"/>
        <v>B</v>
      </c>
    </row>
    <row r="159" spans="1:9" ht="28.8" x14ac:dyDescent="0.3">
      <c r="A159" s="54" t="s">
        <v>601</v>
      </c>
      <c r="B159" s="65" t="str">
        <f>VLOOKUP(A159,'REFORMA INSUMOS'!$A$1:$G$384,2,FALSE)</f>
        <v>VÁLVULA DE DESCARGA HIDRA/DOCOL (BASE E ACABAMENTO CROMADO ANTIVANDALISMO PARA PcD)</v>
      </c>
      <c r="C159" s="55" t="str">
        <f>VLOOKUP(A159,'REFORMA INSUMOS'!$A$1:$G$384,3,FALSE)</f>
        <v xml:space="preserve">un    </v>
      </c>
      <c r="D159" s="56">
        <v>4</v>
      </c>
      <c r="E159" s="57">
        <f>VLOOKUP(A159,'REFORMA INSUMOS'!$A$1:$G$384,5,FALSE)</f>
        <v>462.78</v>
      </c>
      <c r="F159" s="58">
        <v>1851.12</v>
      </c>
      <c r="G159" s="59">
        <f t="shared" si="6"/>
        <v>9.1433724182637401E-4</v>
      </c>
      <c r="H159" s="60">
        <f t="shared" si="8"/>
        <v>0.91978762276070958</v>
      </c>
      <c r="I159" s="54" t="str">
        <f t="shared" si="7"/>
        <v>B</v>
      </c>
    </row>
    <row r="160" spans="1:9" ht="28.8" x14ac:dyDescent="0.3">
      <c r="A160" s="54" t="s">
        <v>603</v>
      </c>
      <c r="B160" s="65" t="str">
        <f>VLOOKUP(A160,'REFORMA INSUMOS'!$A$1:$G$384,2,FALSE)</f>
        <v>Portão em gradil Belgo Nyloford 3D, de correr, soldado em quadro de tubo galv. 2" com cantoneira 3/4", montantes em tubo galvanizado 4", inclusive ferrolho e rodízios</v>
      </c>
      <c r="C160" s="55" t="str">
        <f>VLOOKUP(A160,'REFORMA INSUMOS'!$A$1:$G$384,3,FALSE)</f>
        <v xml:space="preserve">m2    </v>
      </c>
      <c r="D160" s="56">
        <v>2.31</v>
      </c>
      <c r="E160" s="57">
        <f>VLOOKUP(A160,'REFORMA INSUMOS'!$A$1:$G$384,5,FALSE)</f>
        <v>800</v>
      </c>
      <c r="F160" s="58">
        <v>1848</v>
      </c>
      <c r="G160" s="59">
        <f t="shared" si="6"/>
        <v>9.1279615740478149E-4</v>
      </c>
      <c r="H160" s="60">
        <f t="shared" si="8"/>
        <v>0.92070041891811438</v>
      </c>
      <c r="I160" s="54" t="str">
        <f t="shared" si="7"/>
        <v>B</v>
      </c>
    </row>
    <row r="161" spans="1:9" x14ac:dyDescent="0.3">
      <c r="A161" s="54">
        <v>20</v>
      </c>
      <c r="B161" s="65" t="str">
        <f>VLOOKUP(A161,'REFORMA INSUMOS'!$A$1:$G$384,2,FALSE)</f>
        <v>CALHEIRO</v>
      </c>
      <c r="C161" s="55" t="str">
        <f>VLOOKUP(A161,'REFORMA INSUMOS'!$A$1:$G$384,3,FALSE)</f>
        <v xml:space="preserve">h     </v>
      </c>
      <c r="D161" s="56">
        <v>84.17244389999999</v>
      </c>
      <c r="E161" s="57">
        <f>VLOOKUP(A161,'REFORMA INSUMOS'!$A$1:$G$384,5,FALSE)</f>
        <v>21.75</v>
      </c>
      <c r="F161" s="58">
        <v>1830.74</v>
      </c>
      <c r="G161" s="59">
        <f t="shared" si="6"/>
        <v>9.0427079935456159E-4</v>
      </c>
      <c r="H161" s="60">
        <f t="shared" si="8"/>
        <v>0.92160468971746889</v>
      </c>
      <c r="I161" s="54" t="str">
        <f t="shared" si="7"/>
        <v>B</v>
      </c>
    </row>
    <row r="162" spans="1:9" x14ac:dyDescent="0.3">
      <c r="A162" s="54">
        <v>2822</v>
      </c>
      <c r="B162" s="65" t="str">
        <f>VLOOKUP($A162,'IMPLANTAÇÃO INSUMOS'!$A$2:$G$349,2,FALSE)</f>
        <v>PLACA DE INAUGURACAO ACO ESCOVADO 60X120CM</v>
      </c>
      <c r="C162" s="55" t="str">
        <f>VLOOKUP(A162,'IMPLANTAÇÃO INSUMOS'!$A$2:$G$349,3,FALSE)</f>
        <v xml:space="preserve">un    </v>
      </c>
      <c r="D162" s="56">
        <v>1</v>
      </c>
      <c r="E162" s="57">
        <f>VLOOKUP(A162,'IMPLANTAÇÃO INSUMOS'!$A$2:$G$349,5,FALSE)</f>
        <v>1787.88</v>
      </c>
      <c r="F162" s="58">
        <v>1787.88</v>
      </c>
      <c r="G162" s="59">
        <f t="shared" si="6"/>
        <v>8.8310064605024937E-4</v>
      </c>
      <c r="H162" s="60">
        <f t="shared" si="8"/>
        <v>0.92248779036351913</v>
      </c>
      <c r="I162" s="54" t="str">
        <f t="shared" si="7"/>
        <v>B</v>
      </c>
    </row>
    <row r="163" spans="1:9" ht="28.8" x14ac:dyDescent="0.3">
      <c r="A163" s="54">
        <v>1973</v>
      </c>
      <c r="B163" s="65" t="str">
        <f>VLOOKUP(A163,'REFORMA INSUMOS'!$A$1:$G$384,2,FALSE)</f>
        <v>ADITIVO IMPERMEABILIZANTE DE PEGA NORMAL PARA ARGAMASSA E CONCRETO REF.: SIKA 1 / VEDACIT (D=1,00) OU EQUIVALENTE</v>
      </c>
      <c r="C163" s="55" t="str">
        <f>VLOOKUP(A163,'REFORMA INSUMOS'!$A$1:$G$384,3,FALSE)</f>
        <v xml:space="preserve">Kg    </v>
      </c>
      <c r="D163" s="56">
        <v>245.7002334</v>
      </c>
      <c r="E163" s="57">
        <f>VLOOKUP(A163,'REFORMA INSUMOS'!$A$1:$G$384,5,FALSE)</f>
        <v>7.2</v>
      </c>
      <c r="F163" s="58">
        <v>1769.03</v>
      </c>
      <c r="G163" s="59">
        <f t="shared" si="6"/>
        <v>8.7378992766979475E-4</v>
      </c>
      <c r="H163" s="60">
        <f t="shared" si="8"/>
        <v>0.92336158029118898</v>
      </c>
      <c r="I163" s="54" t="str">
        <f t="shared" si="7"/>
        <v>B</v>
      </c>
    </row>
    <row r="164" spans="1:9" x14ac:dyDescent="0.3">
      <c r="A164" s="54">
        <v>2934</v>
      </c>
      <c r="B164" s="65" t="str">
        <f>VLOOKUP(A164,'REFORMA INSUMOS'!$A$1:$G$384,2,FALSE)</f>
        <v>FABRICAÇÃO / MONTAGEM</v>
      </c>
      <c r="C164" s="55" t="str">
        <f>VLOOKUP(A164,'REFORMA INSUMOS'!$A$1:$G$384,3,FALSE)</f>
        <v xml:space="preserve">un    </v>
      </c>
      <c r="D164" s="56">
        <v>15.51</v>
      </c>
      <c r="E164" s="57">
        <f>VLOOKUP(A164,'REFORMA INSUMOS'!$A$1:$G$384,5,FALSE)</f>
        <v>112.48</v>
      </c>
      <c r="F164" s="58">
        <v>1744.56</v>
      </c>
      <c r="G164" s="59">
        <f t="shared" si="6"/>
        <v>8.6170328158121517E-4</v>
      </c>
      <c r="H164" s="60">
        <f t="shared" si="8"/>
        <v>0.92422328357277017</v>
      </c>
      <c r="I164" s="54" t="str">
        <f t="shared" si="7"/>
        <v>B</v>
      </c>
    </row>
    <row r="165" spans="1:9" x14ac:dyDescent="0.3">
      <c r="A165" s="54">
        <v>2380</v>
      </c>
      <c r="B165" s="65" t="str">
        <f>VLOOKUP(A165,'REFORMA INSUMOS'!$A$1:$G$384,2,FALSE)</f>
        <v>ESCORA ROLIÇA (TIPO EUCALIPTO)</v>
      </c>
      <c r="C165" s="55" t="str">
        <f>VLOOKUP(A165,'REFORMA INSUMOS'!$A$1:$G$384,3,FALSE)</f>
        <v xml:space="preserve">m     </v>
      </c>
      <c r="D165" s="56">
        <v>415.44239170000003</v>
      </c>
      <c r="E165" s="57">
        <f>VLOOKUP(A165,'REFORMA INSUMOS'!$A$1:$G$384,5,FALSE)</f>
        <v>4.1900000000000004</v>
      </c>
      <c r="F165" s="58">
        <v>1740.69</v>
      </c>
      <c r="G165" s="59">
        <f t="shared" si="6"/>
        <v>8.5979174417366295E-4</v>
      </c>
      <c r="H165" s="60">
        <f t="shared" si="8"/>
        <v>0.92508307531694378</v>
      </c>
      <c r="I165" s="54" t="str">
        <f t="shared" si="7"/>
        <v>B</v>
      </c>
    </row>
    <row r="166" spans="1:9" x14ac:dyDescent="0.3">
      <c r="A166" s="54">
        <v>2512</v>
      </c>
      <c r="B166" s="65" t="str">
        <f>VLOOKUP(A166,'REFORMA INSUMOS'!$A$1:$G$384,2,FALSE)</f>
        <v>VIGA DE ACO DUPLO "C" CH. 3,04 MM</v>
      </c>
      <c r="C166" s="55" t="str">
        <f>VLOOKUP(A166,'REFORMA INSUMOS'!$A$1:$G$384,3,FALSE)</f>
        <v xml:space="preserve">Kg    </v>
      </c>
      <c r="D166" s="56">
        <v>180.44</v>
      </c>
      <c r="E166" s="57">
        <f>VLOOKUP(A166,'REFORMA INSUMOS'!$A$1:$G$384,5,FALSE)</f>
        <v>9.6199999999999992</v>
      </c>
      <c r="F166" s="58">
        <v>1735.83</v>
      </c>
      <c r="G166" s="59">
        <f t="shared" si="6"/>
        <v>8.5739120882464387E-4</v>
      </c>
      <c r="H166" s="60">
        <f t="shared" si="8"/>
        <v>0.92594046652576845</v>
      </c>
      <c r="I166" s="54" t="str">
        <f t="shared" si="7"/>
        <v>B</v>
      </c>
    </row>
    <row r="167" spans="1:9" x14ac:dyDescent="0.3">
      <c r="A167" s="54">
        <v>2475</v>
      </c>
      <c r="B167" s="65" t="str">
        <f>VLOOKUP(A167,'REFORMA INSUMOS'!$A$1:$G$384,2,FALSE)</f>
        <v>SELANTE ELASTICO REF.: SIKAFLEX-1A PLUS, VEDAFLEX OU EQUIVALENTE</v>
      </c>
      <c r="C167" s="55" t="str">
        <f>VLOOKUP(A167,'REFORMA INSUMOS'!$A$1:$G$384,3,FALSE)</f>
        <v xml:space="preserve">cm3   </v>
      </c>
      <c r="D167" s="56">
        <v>11552.715</v>
      </c>
      <c r="E167" s="57">
        <f>VLOOKUP(A167,'REFORMA INSUMOS'!$A$1:$G$384,5,FALSE)</f>
        <v>0.15</v>
      </c>
      <c r="F167" s="58">
        <v>1732.9</v>
      </c>
      <c r="G167" s="59">
        <f t="shared" si="6"/>
        <v>8.5594397249282787E-4</v>
      </c>
      <c r="H167" s="60">
        <f t="shared" si="8"/>
        <v>0.92679641049826123</v>
      </c>
      <c r="I167" s="54" t="str">
        <f t="shared" si="7"/>
        <v>B</v>
      </c>
    </row>
    <row r="168" spans="1:9" x14ac:dyDescent="0.3">
      <c r="A168" s="54">
        <v>1672</v>
      </c>
      <c r="B168" s="65" t="str">
        <f>VLOOKUP(A168,'REFORMA INSUMOS'!$A$1:$G$384,2,FALSE)</f>
        <v>LIXA PARA FERRO Nº 100</v>
      </c>
      <c r="C168" s="55" t="str">
        <f>VLOOKUP(A168,'REFORMA INSUMOS'!$A$1:$G$384,3,FALSE)</f>
        <v xml:space="preserve">un    </v>
      </c>
      <c r="D168" s="56">
        <v>509.16147139999998</v>
      </c>
      <c r="E168" s="57">
        <f>VLOOKUP(A168,'REFORMA INSUMOS'!$A$1:$G$384,5,FALSE)</f>
        <v>3.37</v>
      </c>
      <c r="F168" s="58">
        <v>1715.8600000000001</v>
      </c>
      <c r="G168" s="59">
        <f t="shared" si="6"/>
        <v>8.4752728065182279E-4</v>
      </c>
      <c r="H168" s="60">
        <f t="shared" si="8"/>
        <v>0.92764393777891307</v>
      </c>
      <c r="I168" s="54" t="str">
        <f t="shared" si="7"/>
        <v>B</v>
      </c>
    </row>
    <row r="169" spans="1:9" x14ac:dyDescent="0.3">
      <c r="A169" s="54">
        <v>1704</v>
      </c>
      <c r="B169" s="65" t="str">
        <f>VLOOKUP($A169,'IMPLANTAÇÃO INSUMOS'!$A$2:$G$349,2,FALSE)</f>
        <v>MADEIRA DE LEI PARA TELHADO (ANGELIM VERMELHO)</v>
      </c>
      <c r="C169" s="55" t="str">
        <f>VLOOKUP(A169,'IMPLANTAÇÃO INSUMOS'!$A$2:$G$349,3,FALSE)</f>
        <v xml:space="preserve">m3    </v>
      </c>
      <c r="D169" s="56">
        <v>0.46010200000000001</v>
      </c>
      <c r="E169" s="57">
        <f>VLOOKUP(A169,'IMPLANTAÇÃO INSUMOS'!$A$2:$G$349,5,FALSE)</f>
        <v>3712.5</v>
      </c>
      <c r="F169" s="58">
        <v>1708.12</v>
      </c>
      <c r="G169" s="59">
        <f t="shared" si="6"/>
        <v>8.4370420583671825E-4</v>
      </c>
      <c r="H169" s="60">
        <f t="shared" si="8"/>
        <v>0.92848764198474976</v>
      </c>
      <c r="I169" s="54" t="str">
        <f t="shared" si="7"/>
        <v>B</v>
      </c>
    </row>
    <row r="170" spans="1:9" x14ac:dyDescent="0.3">
      <c r="A170" s="54">
        <v>1967</v>
      </c>
      <c r="B170" s="65" t="str">
        <f>VLOOKUP($A170,'IMPLANTAÇÃO INSUMOS'!$A$2:$G$349,2,FALSE)</f>
        <v>RIPAO DE MADEIRA 15 CM</v>
      </c>
      <c r="C170" s="55" t="str">
        <f>VLOOKUP(A170,'IMPLANTAÇÃO INSUMOS'!$A$2:$G$349,3,FALSE)</f>
        <v xml:space="preserve">m     </v>
      </c>
      <c r="D170" s="56">
        <v>232.733058</v>
      </c>
      <c r="E170" s="57">
        <f>VLOOKUP(A170,'IMPLANTAÇÃO INSUMOS'!$A$2:$G$349,5,FALSE)</f>
        <v>7.21</v>
      </c>
      <c r="F170" s="58">
        <v>1678</v>
      </c>
      <c r="G170" s="59">
        <f t="shared" si="6"/>
        <v>8.2882681392057542E-4</v>
      </c>
      <c r="H170" s="60">
        <f t="shared" si="8"/>
        <v>0.92931646879867036</v>
      </c>
      <c r="I170" s="54" t="str">
        <f t="shared" si="7"/>
        <v>B</v>
      </c>
    </row>
    <row r="171" spans="1:9" x14ac:dyDescent="0.3">
      <c r="A171" s="54" t="s">
        <v>608</v>
      </c>
      <c r="B171" s="65" t="str">
        <f>VLOOKUP(A171,'REFORMA INSUMOS'!$A$1:$G$384,2,FALSE)</f>
        <v xml:space="preserve">CUBA DE LOUÇA DE EMBUTIR OVAL MÉDIA </v>
      </c>
      <c r="C171" s="55" t="str">
        <f>VLOOKUP(A171,'REFORMA INSUMOS'!$A$1:$G$384,3,FALSE)</f>
        <v xml:space="preserve">un    </v>
      </c>
      <c r="D171" s="56">
        <v>16</v>
      </c>
      <c r="E171" s="57">
        <f>VLOOKUP(A171,'REFORMA INSUMOS'!$A$1:$G$384,5,FALSE)</f>
        <v>102.22</v>
      </c>
      <c r="F171" s="58">
        <v>1635.52</v>
      </c>
      <c r="G171" s="59">
        <f t="shared" si="6"/>
        <v>8.0784435679581614E-4</v>
      </c>
      <c r="H171" s="60">
        <f t="shared" si="8"/>
        <v>0.93012431315546618</v>
      </c>
      <c r="I171" s="54" t="str">
        <f t="shared" si="7"/>
        <v>B</v>
      </c>
    </row>
    <row r="172" spans="1:9" x14ac:dyDescent="0.3">
      <c r="A172" s="54" t="s">
        <v>610</v>
      </c>
      <c r="B172" s="65" t="str">
        <f>VLOOKUP(A172,'REFORMA INSUMOS'!$A$1:$G$384,2,FALSE)</f>
        <v>ALARME BANHEIRO PNE DEFICIENTE FÍSICO CONFORME NBR 9050 COM ACIONADOR</v>
      </c>
      <c r="C172" s="55" t="str">
        <f>VLOOKUP(A172,'REFORMA INSUMOS'!$A$1:$G$384,3,FALSE)</f>
        <v xml:space="preserve">un    </v>
      </c>
      <c r="D172" s="56">
        <v>3</v>
      </c>
      <c r="E172" s="57">
        <f>VLOOKUP(A172,'REFORMA INSUMOS'!$A$1:$G$384,5,FALSE)</f>
        <v>543.64</v>
      </c>
      <c r="F172" s="58">
        <v>1630.92</v>
      </c>
      <c r="G172" s="59">
        <f t="shared" si="6"/>
        <v>8.0557224514859647E-4</v>
      </c>
      <c r="H172" s="60">
        <f t="shared" si="8"/>
        <v>0.93092988540061472</v>
      </c>
      <c r="I172" s="54" t="str">
        <f t="shared" si="7"/>
        <v>B</v>
      </c>
    </row>
    <row r="173" spans="1:9" x14ac:dyDescent="0.3">
      <c r="A173" s="54" t="s">
        <v>612</v>
      </c>
      <c r="B173" s="65" t="str">
        <f>VLOOKUP(A173,'REFORMA INSUMOS'!$A$1:$G$384,2,FALSE)</f>
        <v>PAPELEIRA PLASTICA TIPO DISPENSER PARA PAPEL HIGIENICO ROLAO</v>
      </c>
      <c r="C173" s="55" t="str">
        <f>VLOOKUP(A173,'REFORMA INSUMOS'!$A$1:$G$384,3,FALSE)</f>
        <v xml:space="preserve">un    </v>
      </c>
      <c r="D173" s="56">
        <v>16</v>
      </c>
      <c r="E173" s="57">
        <f>VLOOKUP(A173,'REFORMA INSUMOS'!$A$1:$G$384,5,FALSE)</f>
        <v>100.36</v>
      </c>
      <c r="F173" s="58">
        <v>1605.76</v>
      </c>
      <c r="G173" s="59">
        <f t="shared" si="6"/>
        <v>7.9314478231293402E-4</v>
      </c>
      <c r="H173" s="60">
        <f t="shared" si="8"/>
        <v>0.93172303018292768</v>
      </c>
      <c r="I173" s="54" t="str">
        <f t="shared" si="7"/>
        <v>B</v>
      </c>
    </row>
    <row r="174" spans="1:9" x14ac:dyDescent="0.3">
      <c r="A174" s="54" t="s">
        <v>614</v>
      </c>
      <c r="B174" s="65" t="str">
        <f>VLOOKUP(A174,'REFORMA INSUMOS'!$A$1:$G$384,2,FALSE)</f>
        <v>BARRA DE APOIO EM AÇO INOX - 80 CM COM PARAFUSOS E BUCHAS PARA FIXAÇÃO</v>
      </c>
      <c r="C174" s="55" t="str">
        <f>VLOOKUP(A174,'REFORMA INSUMOS'!$A$1:$G$384,3,FALSE)</f>
        <v xml:space="preserve">un    </v>
      </c>
      <c r="D174" s="56">
        <v>11</v>
      </c>
      <c r="E174" s="57">
        <f>VLOOKUP(A174,'REFORMA INSUMOS'!$A$1:$G$384,5,FALSE)</f>
        <v>145.82</v>
      </c>
      <c r="F174" s="58">
        <v>1604.02</v>
      </c>
      <c r="G174" s="59">
        <f t="shared" si="6"/>
        <v>7.9228533138550735E-4</v>
      </c>
      <c r="H174" s="60">
        <f t="shared" si="8"/>
        <v>0.93251531551431321</v>
      </c>
      <c r="I174" s="54" t="str">
        <f t="shared" si="7"/>
        <v>B</v>
      </c>
    </row>
    <row r="175" spans="1:9" ht="28.8" x14ac:dyDescent="0.3">
      <c r="A175" s="54" t="s">
        <v>616</v>
      </c>
      <c r="B175" s="65" t="str">
        <f>VLOOKUP(A175,'REFORMA INSUMOS'!$A$1:$G$384,2,FALSE)</f>
        <v>CABO DE COBRE, FLEXIVEL, CLASSE 4 OU 5, ISOLACAO EM PVC/A, ANTICHAMA BWF-B, 1 CONDUTOR, 450/750 V, SECAO NOMINAL 1,5 MM2</v>
      </c>
      <c r="C175" s="55" t="str">
        <f>VLOOKUP(A175,'REFORMA INSUMOS'!$A$1:$G$384,3,FALSE)</f>
        <v xml:space="preserve">m     </v>
      </c>
      <c r="D175" s="56">
        <v>1051.9164000000001</v>
      </c>
      <c r="E175" s="57">
        <f>VLOOKUP(A175,'REFORMA INSUMOS'!$A$1:$G$384,5,FALSE)</f>
        <v>1.5</v>
      </c>
      <c r="F175" s="58">
        <v>1577.87</v>
      </c>
      <c r="G175" s="59">
        <f t="shared" si="6"/>
        <v>7.7936887060837804E-4</v>
      </c>
      <c r="H175" s="60">
        <f t="shared" si="8"/>
        <v>0.93329468438492158</v>
      </c>
      <c r="I175" s="54" t="str">
        <f t="shared" si="7"/>
        <v>B</v>
      </c>
    </row>
    <row r="176" spans="1:9" x14ac:dyDescent="0.3">
      <c r="A176" s="54" t="s">
        <v>112</v>
      </c>
      <c r="B176" s="65" t="str">
        <f>VLOOKUP($A176,'IMPLANTAÇÃO INSUMOS'!$A$2:$G$349,2,FALSE)</f>
        <v>TUBO PVC, SERIE R, DN 100 MM, PARA ESGOTO OU AGUAS PLUVIAIS PREDIAL (NBR 5688)</v>
      </c>
      <c r="C176" s="55" t="str">
        <f>VLOOKUP(A176,'IMPLANTAÇÃO INSUMOS'!$A$2:$G$349,3,FALSE)</f>
        <v xml:space="preserve">m     </v>
      </c>
      <c r="D176" s="56">
        <v>52.313709000000003</v>
      </c>
      <c r="E176" s="57">
        <f>VLOOKUP(A176,'IMPLANTAÇÃO INSUMOS'!$A$2:$G$349,5,FALSE)</f>
        <v>29.83</v>
      </c>
      <c r="F176" s="58">
        <v>1560.51</v>
      </c>
      <c r="G176" s="59">
        <f t="shared" si="6"/>
        <v>7.7079411882669674E-4</v>
      </c>
      <c r="H176" s="60">
        <f t="shared" si="8"/>
        <v>0.93406547850374833</v>
      </c>
      <c r="I176" s="54" t="str">
        <f t="shared" si="7"/>
        <v>B</v>
      </c>
    </row>
    <row r="177" spans="1:9" x14ac:dyDescent="0.3">
      <c r="A177" s="54">
        <v>2417</v>
      </c>
      <c r="B177" s="65" t="str">
        <f>VLOOKUP(A177,'REFORMA INSUMOS'!$A$1:$G$384,2,FALSE)</f>
        <v>MASSA PLASTICA</v>
      </c>
      <c r="C177" s="55" t="str">
        <f>VLOOKUP(A177,'REFORMA INSUMOS'!$A$1:$G$384,3,FALSE)</f>
        <v xml:space="preserve">Kg    </v>
      </c>
      <c r="D177" s="56">
        <v>43.055945999999999</v>
      </c>
      <c r="E177" s="57">
        <f>VLOOKUP(A177,'REFORMA INSUMOS'!$A$1:$G$384,5,FALSE)</f>
        <v>36.06</v>
      </c>
      <c r="F177" s="58">
        <v>1552.59</v>
      </c>
      <c r="G177" s="59">
        <f t="shared" si="6"/>
        <v>7.6688213529496195E-4</v>
      </c>
      <c r="H177" s="60">
        <f t="shared" si="8"/>
        <v>0.93483236063904329</v>
      </c>
      <c r="I177" s="54" t="str">
        <f t="shared" si="7"/>
        <v>B</v>
      </c>
    </row>
    <row r="178" spans="1:9" x14ac:dyDescent="0.3">
      <c r="A178" s="54">
        <v>2840</v>
      </c>
      <c r="B178" s="65" t="str">
        <f>VLOOKUP($A178,'IMPLANTAÇÃO INSUMOS'!$A$2:$G$349,2,FALSE)</f>
        <v>DETERGENTE AMONIACAL (D=1,01 KG/L)</v>
      </c>
      <c r="C178" s="55" t="str">
        <f>VLOOKUP(A178,'IMPLANTAÇÃO INSUMOS'!$A$2:$G$349,3,FALSE)</f>
        <v xml:space="preserve">l     </v>
      </c>
      <c r="D178" s="56">
        <v>126.78897600000001</v>
      </c>
      <c r="E178" s="57">
        <f>VLOOKUP(A178,'IMPLANTAÇÃO INSUMOS'!$A$2:$G$349,5,FALSE)</f>
        <v>12.19</v>
      </c>
      <c r="F178" s="58">
        <v>1545.55</v>
      </c>
      <c r="G178" s="59">
        <f t="shared" si="6"/>
        <v>7.6340481660008657E-4</v>
      </c>
      <c r="H178" s="60">
        <f t="shared" si="8"/>
        <v>0.93559576545564338</v>
      </c>
      <c r="I178" s="54" t="str">
        <f t="shared" si="7"/>
        <v>B</v>
      </c>
    </row>
    <row r="179" spans="1:9" x14ac:dyDescent="0.3">
      <c r="A179" s="54" t="s">
        <v>618</v>
      </c>
      <c r="B179" s="65" t="str">
        <f>VLOOKUP(A179,'REFORMA INSUMOS'!$A$1:$G$384,2,FALSE)</f>
        <v>CAIXA DE INSPECAO PARA ATERRAMENTO OU OUTRO USO, EM PVC, DN = 300 X *300* MM</v>
      </c>
      <c r="C179" s="55" t="str">
        <f>VLOOKUP(A179,'REFORMA INSUMOS'!$A$1:$G$384,3,FALSE)</f>
        <v xml:space="preserve">un    </v>
      </c>
      <c r="D179" s="56">
        <v>18</v>
      </c>
      <c r="E179" s="57">
        <f>VLOOKUP(A179,'REFORMA INSUMOS'!$A$1:$G$384,5,FALSE)</f>
        <v>85.84</v>
      </c>
      <c r="F179" s="58">
        <v>1545.12</v>
      </c>
      <c r="G179" s="59">
        <f t="shared" si="6"/>
        <v>7.6319242355480299E-4</v>
      </c>
      <c r="H179" s="60">
        <f t="shared" si="8"/>
        <v>0.93635895787919821</v>
      </c>
      <c r="I179" s="54" t="str">
        <f t="shared" si="7"/>
        <v>B</v>
      </c>
    </row>
    <row r="180" spans="1:9" x14ac:dyDescent="0.3">
      <c r="A180" s="54">
        <v>2803</v>
      </c>
      <c r="B180" s="65" t="str">
        <f>VLOOKUP(A180,'REFORMA INSUMOS'!$A$1:$G$384,2,FALSE)</f>
        <v xml:space="preserve">CHAPA VINCADA  Nº 18 TIPO BANDEJA  (CORTADA/DOBRADA) </v>
      </c>
      <c r="C180" s="55" t="str">
        <f>VLOOKUP(A180,'REFORMA INSUMOS'!$A$1:$G$384,3,FALSE)</f>
        <v xml:space="preserve">Kg    </v>
      </c>
      <c r="D180" s="56">
        <v>131.700063</v>
      </c>
      <c r="E180" s="57">
        <f>VLOOKUP(A180,'REFORMA INSUMOS'!$A$1:$G$384,5,FALSE)</f>
        <v>11.64</v>
      </c>
      <c r="F180" s="58">
        <v>1532.98</v>
      </c>
      <c r="G180" s="59">
        <f t="shared" si="6"/>
        <v>7.5719602455540157E-4</v>
      </c>
      <c r="H180" s="60">
        <f t="shared" si="8"/>
        <v>0.93711615390375358</v>
      </c>
      <c r="I180" s="54" t="str">
        <f t="shared" si="7"/>
        <v>B</v>
      </c>
    </row>
    <row r="181" spans="1:9" x14ac:dyDescent="0.3">
      <c r="A181" s="54" t="s">
        <v>117</v>
      </c>
      <c r="B181" s="65" t="str">
        <f>VLOOKUP(A181,'REFORMA INSUMOS'!$A$1:$G$384,2,FALSE)</f>
        <v>MEIO BLOCO 19x19x*20* CM, FBK 4,5 MPA</v>
      </c>
      <c r="C181" s="55" t="str">
        <f>VLOOKUP(A181,'REFORMA INSUMOS'!$A$1:$G$384,3,FALSE)</f>
        <v xml:space="preserve">un    </v>
      </c>
      <c r="D181" s="56">
        <v>566.69774499999994</v>
      </c>
      <c r="E181" s="57">
        <f>VLOOKUP(A181,'REFORMA INSUMOS'!$A$1:$G$384,5,FALSE)</f>
        <v>2.66</v>
      </c>
      <c r="F181" s="58">
        <v>1507.3999999999999</v>
      </c>
      <c r="G181" s="59">
        <f t="shared" si="6"/>
        <v>7.4456110804760149E-4</v>
      </c>
      <c r="H181" s="60">
        <f t="shared" si="8"/>
        <v>0.93786071501180113</v>
      </c>
      <c r="I181" s="54" t="str">
        <f t="shared" si="7"/>
        <v>B</v>
      </c>
    </row>
    <row r="182" spans="1:9" x14ac:dyDescent="0.3">
      <c r="A182" s="54">
        <v>1225</v>
      </c>
      <c r="B182" s="65" t="str">
        <f>VLOOKUP(A182,'REFORMA INSUMOS'!$A$1:$G$384,2,FALSE)</f>
        <v>CONJUNTO VEDAÇÃO (ARRUELA E BUCHA) PARA TELHA FIBROCIMENTO</v>
      </c>
      <c r="C182" s="55" t="str">
        <f>VLOOKUP(A182,'REFORMA INSUMOS'!$A$1:$G$384,3,FALSE)</f>
        <v xml:space="preserve">un    </v>
      </c>
      <c r="D182" s="56">
        <v>3866.3849020000002</v>
      </c>
      <c r="E182" s="57">
        <f>VLOOKUP(A182,'REFORMA INSUMOS'!$A$1:$G$384,5,FALSE)</f>
        <v>0.38</v>
      </c>
      <c r="F182" s="58">
        <v>1469.2199999999998</v>
      </c>
      <c r="G182" s="59">
        <f t="shared" si="6"/>
        <v>7.2570258137567801E-4</v>
      </c>
      <c r="H182" s="60">
        <f t="shared" si="8"/>
        <v>0.93858641759317685</v>
      </c>
      <c r="I182" s="54" t="str">
        <f t="shared" si="7"/>
        <v>B</v>
      </c>
    </row>
    <row r="183" spans="1:9" x14ac:dyDescent="0.3">
      <c r="A183" s="54">
        <v>2470</v>
      </c>
      <c r="B183" s="65" t="str">
        <f>VLOOKUP($A183,'IMPLANTAÇÃO INSUMOS'!$A$2:$G$349,2,FALSE)</f>
        <v>FERRO CANTONEIRA 1/8" X 7/8"</v>
      </c>
      <c r="C183" s="55" t="str">
        <f>VLOOKUP(A183,'IMPLANTAÇÃO INSUMOS'!$A$2:$G$349,3,FALSE)</f>
        <v xml:space="preserve">Kg    </v>
      </c>
      <c r="D183" s="56">
        <v>201.97850399999999</v>
      </c>
      <c r="E183" s="57">
        <f>VLOOKUP(A183,'IMPLANTAÇÃO INSUMOS'!$A$2:$G$349,5,FALSE)</f>
        <v>7.19</v>
      </c>
      <c r="F183" s="58">
        <v>1452.22</v>
      </c>
      <c r="G183" s="59">
        <f t="shared" si="6"/>
        <v>7.1730564702725751E-4</v>
      </c>
      <c r="H183" s="60">
        <f t="shared" si="8"/>
        <v>0.93930372324020406</v>
      </c>
      <c r="I183" s="54" t="str">
        <f t="shared" si="7"/>
        <v>B</v>
      </c>
    </row>
    <row r="184" spans="1:9" x14ac:dyDescent="0.3">
      <c r="A184" s="54" t="s">
        <v>249</v>
      </c>
      <c r="B184" s="65" t="str">
        <f>VLOOKUP(A184,'REFORMA INSUMOS'!$A$1:$G$384,2,FALSE)</f>
        <v>TUBO SOLDAVEL PARA ESGOTO DIAMETRO 50 MM</v>
      </c>
      <c r="C184" s="55" t="str">
        <f>VLOOKUP(A184,'REFORMA INSUMOS'!$A$1:$G$384,3,FALSE)</f>
        <v xml:space="preserve">m     </v>
      </c>
      <c r="D184" s="56">
        <v>133.140288</v>
      </c>
      <c r="E184" s="57">
        <f>VLOOKUP(A184,'REFORMA INSUMOS'!$A$1:$G$384,5,FALSE)</f>
        <v>10.83</v>
      </c>
      <c r="F184" s="58">
        <v>1441.8999999999999</v>
      </c>
      <c r="G184" s="59">
        <f t="shared" si="6"/>
        <v>7.1220821394045149E-4</v>
      </c>
      <c r="H184" s="60">
        <f t="shared" si="8"/>
        <v>0.94001593145414453</v>
      </c>
      <c r="I184" s="54" t="str">
        <f t="shared" si="7"/>
        <v>B</v>
      </c>
    </row>
    <row r="185" spans="1:9" x14ac:dyDescent="0.3">
      <c r="A185" s="54">
        <v>2379</v>
      </c>
      <c r="B185" s="65" t="str">
        <f>VLOOKUP(A185,'REFORMA INSUMOS'!$A$1:$G$384,2,FALSE)</f>
        <v>CHAPA GALVANIZADA 40 CM (Nº 26)</v>
      </c>
      <c r="C185" s="55" t="str">
        <f>VLOOKUP(A185,'REFORMA INSUMOS'!$A$1:$G$384,3,FALSE)</f>
        <v xml:space="preserve">m     </v>
      </c>
      <c r="D185" s="56">
        <v>78.650000000000006</v>
      </c>
      <c r="E185" s="57">
        <f>VLOOKUP(A185,'REFORMA INSUMOS'!$A$1:$G$384,5,FALSE)</f>
        <v>18.14</v>
      </c>
      <c r="F185" s="58">
        <v>1426.71</v>
      </c>
      <c r="G185" s="59">
        <f t="shared" si="6"/>
        <v>7.0470530613148043E-4</v>
      </c>
      <c r="H185" s="60">
        <f t="shared" si="8"/>
        <v>0.94072063676027595</v>
      </c>
      <c r="I185" s="54" t="str">
        <f t="shared" si="7"/>
        <v>B</v>
      </c>
    </row>
    <row r="186" spans="1:9" x14ac:dyDescent="0.3">
      <c r="A186" s="54" t="s">
        <v>622</v>
      </c>
      <c r="B186" s="65" t="str">
        <f>VLOOKUP(A186,'REFORMA INSUMOS'!$A$1:$G$384,2,FALSE)</f>
        <v>RALO LINEAR DE 70 CM COM GRELHA CINZA (TIGRE ou EQUIVALENTE)</v>
      </c>
      <c r="C186" s="55" t="str">
        <f>VLOOKUP(A186,'REFORMA INSUMOS'!$A$1:$G$384,3,FALSE)</f>
        <v xml:space="preserve">un    </v>
      </c>
      <c r="D186" s="56">
        <v>11</v>
      </c>
      <c r="E186" s="57">
        <f>VLOOKUP(A186,'REFORMA INSUMOS'!$A$1:$G$384,5,FALSE)</f>
        <v>129.4</v>
      </c>
      <c r="F186" s="58">
        <v>1423.4</v>
      </c>
      <c r="G186" s="59">
        <f t="shared" si="6"/>
        <v>7.030703736201115E-4</v>
      </c>
      <c r="H186" s="60">
        <f t="shared" si="8"/>
        <v>0.94142370713389611</v>
      </c>
      <c r="I186" s="54" t="str">
        <f t="shared" si="7"/>
        <v>B</v>
      </c>
    </row>
    <row r="187" spans="1:9" ht="28.8" x14ac:dyDescent="0.3">
      <c r="A187" s="54">
        <v>2870</v>
      </c>
      <c r="B187" s="65" t="str">
        <f>VLOOKUP(A187,'REFORMA INSUMOS'!$A$1:$G$384,2,FALSE)</f>
        <v>POLIMENTO DE PISO EM CONCRETO COM ALISADORA DE PISO COM HÉLICE (TIPO "BAMBOLÊ") - COMP. AUXILIAR**</v>
      </c>
      <c r="C187" s="55" t="str">
        <f>VLOOKUP(A187,'REFORMA INSUMOS'!$A$1:$G$384,3,FALSE)</f>
        <v xml:space="preserve">m2    </v>
      </c>
      <c r="D187" s="56">
        <v>656.67</v>
      </c>
      <c r="E187" s="57">
        <f>VLOOKUP(A187,'REFORMA INSUMOS'!$A$1:$G$384,5,FALSE)</f>
        <v>2.13</v>
      </c>
      <c r="F187" s="58">
        <v>1398.7</v>
      </c>
      <c r="G187" s="59">
        <f t="shared" si="6"/>
        <v>6.9087012194917093E-4</v>
      </c>
      <c r="H187" s="60">
        <f t="shared" si="8"/>
        <v>0.94211457725584524</v>
      </c>
      <c r="I187" s="54" t="str">
        <f t="shared" si="7"/>
        <v>B</v>
      </c>
    </row>
    <row r="188" spans="1:9" x14ac:dyDescent="0.3">
      <c r="A188" s="54">
        <v>2535</v>
      </c>
      <c r="B188" s="65" t="str">
        <f>VLOOKUP(A188,'REFORMA INSUMOS'!$A$1:$G$384,2,FALSE)</f>
        <v>CUMEEIRA PARA TELHA GALVANIZADA ONDULADA 0,5MM</v>
      </c>
      <c r="C188" s="55" t="str">
        <f>VLOOKUP(A188,'REFORMA INSUMOS'!$A$1:$G$384,3,FALSE)</f>
        <v xml:space="preserve">m     </v>
      </c>
      <c r="D188" s="56">
        <v>40.975000000000001</v>
      </c>
      <c r="E188" s="57">
        <f>VLOOKUP(A188,'REFORMA INSUMOS'!$A$1:$G$384,5,FALSE)</f>
        <v>34</v>
      </c>
      <c r="F188" s="58">
        <v>1393.15</v>
      </c>
      <c r="G188" s="59">
        <f t="shared" si="6"/>
        <v>6.8812876985306897E-4</v>
      </c>
      <c r="H188" s="60">
        <f t="shared" si="8"/>
        <v>0.94280270602569827</v>
      </c>
      <c r="I188" s="54" t="str">
        <f t="shared" si="7"/>
        <v>B</v>
      </c>
    </row>
    <row r="189" spans="1:9" x14ac:dyDescent="0.3">
      <c r="A189" s="54" t="s">
        <v>411</v>
      </c>
      <c r="B189" s="65" t="str">
        <f>VLOOKUP(A189,'REFORMA INSUMOS'!$A$1:$G$384,2,FALSE)</f>
        <v>TUBO SOLDAVEL PARA ESGOTO DIAMETRO 75 MM</v>
      </c>
      <c r="C189" s="55" t="str">
        <f>VLOOKUP(A189,'REFORMA INSUMOS'!$A$1:$G$384,3,FALSE)</f>
        <v xml:space="preserve">m     </v>
      </c>
      <c r="D189" s="56">
        <v>102.01</v>
      </c>
      <c r="E189" s="57">
        <f>VLOOKUP(A189,'REFORMA INSUMOS'!$A$1:$G$384,5,FALSE)</f>
        <v>13.6</v>
      </c>
      <c r="F189" s="58">
        <v>1387.33</v>
      </c>
      <c r="G189" s="59">
        <f t="shared" si="6"/>
        <v>6.8525405468202133E-4</v>
      </c>
      <c r="H189" s="60">
        <f t="shared" si="8"/>
        <v>0.94348796008038027</v>
      </c>
      <c r="I189" s="54" t="str">
        <f t="shared" si="7"/>
        <v>B</v>
      </c>
    </row>
    <row r="190" spans="1:9" x14ac:dyDescent="0.3">
      <c r="A190" s="54">
        <v>1707</v>
      </c>
      <c r="B190" s="65" t="str">
        <f>VLOOKUP(A190,'REFORMA INSUMOS'!$A$1:$G$384,2,FALSE)</f>
        <v>MASSA CORRIDA ACRILICA</v>
      </c>
      <c r="C190" s="55" t="str">
        <f>VLOOKUP(A190,'REFORMA INSUMOS'!$A$1:$G$384,3,FALSE)</f>
        <v xml:space="preserve">Kg    </v>
      </c>
      <c r="D190" s="56">
        <v>167.24850000000001</v>
      </c>
      <c r="E190" s="57">
        <f>VLOOKUP(A190,'REFORMA INSUMOS'!$A$1:$G$384,5,FALSE)</f>
        <v>8.1199999999999992</v>
      </c>
      <c r="F190" s="58">
        <v>1358.05</v>
      </c>
      <c r="G190" s="59">
        <f t="shared" si="6"/>
        <v>6.7079157011015343E-4</v>
      </c>
      <c r="H190" s="60">
        <f t="shared" si="8"/>
        <v>0.94415875165049046</v>
      </c>
      <c r="I190" s="54" t="str">
        <f t="shared" si="7"/>
        <v>B</v>
      </c>
    </row>
    <row r="191" spans="1:9" x14ac:dyDescent="0.3">
      <c r="A191" s="54">
        <v>2423</v>
      </c>
      <c r="B191" s="65" t="str">
        <f>VLOOKUP($A191,'IMPLANTAÇÃO INSUMOS'!$A$2:$G$349,2,FALSE)</f>
        <v>FERRO CANTONEIRA 1/8" X 3/4"</v>
      </c>
      <c r="C191" s="55" t="str">
        <f>VLOOKUP(A191,'IMPLANTAÇÃO INSUMOS'!$A$2:$G$349,3,FALSE)</f>
        <v xml:space="preserve">Kg    </v>
      </c>
      <c r="D191" s="56">
        <v>191.544096</v>
      </c>
      <c r="E191" s="57">
        <f>VLOOKUP(A191,'IMPLANTAÇÃO INSUMOS'!$A$2:$G$349,5,FALSE)</f>
        <v>7.02</v>
      </c>
      <c r="F191" s="58">
        <v>1344.63</v>
      </c>
      <c r="G191" s="59">
        <f t="shared" si="6"/>
        <v>6.6416293134804734E-4</v>
      </c>
      <c r="H191" s="60">
        <f t="shared" si="8"/>
        <v>0.94482291458183854</v>
      </c>
      <c r="I191" s="54" t="str">
        <f t="shared" si="7"/>
        <v>B</v>
      </c>
    </row>
    <row r="192" spans="1:9" x14ac:dyDescent="0.3">
      <c r="A192" s="54">
        <v>1863</v>
      </c>
      <c r="B192" s="65" t="str">
        <f>VLOOKUP(A192,'REFORMA INSUMOS'!$A$1:$G$384,2,FALSE)</f>
        <v>PREGO 18x30</v>
      </c>
      <c r="C192" s="55" t="str">
        <f>VLOOKUP(A192,'REFORMA INSUMOS'!$A$1:$G$384,3,FALSE)</f>
        <v xml:space="preserve">Kg    </v>
      </c>
      <c r="D192" s="56">
        <v>63.258873899999998</v>
      </c>
      <c r="E192" s="57">
        <f>VLOOKUP(A192,'REFORMA INSUMOS'!$A$1:$G$384,5,FALSE)</f>
        <v>21.16</v>
      </c>
      <c r="F192" s="58">
        <v>1338.54</v>
      </c>
      <c r="G192" s="59">
        <f t="shared" si="6"/>
        <v>6.6115485310205423E-4</v>
      </c>
      <c r="H192" s="60">
        <f t="shared" si="8"/>
        <v>0.94548406943494057</v>
      </c>
      <c r="I192" s="54" t="str">
        <f t="shared" si="7"/>
        <v>B</v>
      </c>
    </row>
    <row r="193" spans="1:9" x14ac:dyDescent="0.3">
      <c r="A193" s="54" t="s">
        <v>123</v>
      </c>
      <c r="B193" s="65" t="str">
        <f>VLOOKUP(A193,'REFORMA INSUMOS'!$A$1:$G$384,2,FALSE)</f>
        <v>BLOCO MEIA CANALETA 19x19x*20* CM, FBK 4,5 MPA</v>
      </c>
      <c r="C193" s="55" t="str">
        <f>VLOOKUP(A193,'REFORMA INSUMOS'!$A$1:$G$384,3,FALSE)</f>
        <v xml:space="preserve">un    </v>
      </c>
      <c r="D193" s="56">
        <v>354.17674</v>
      </c>
      <c r="E193" s="57">
        <f>VLOOKUP(A193,'REFORMA INSUMOS'!$A$1:$G$384,5,FALSE)</f>
        <v>3.77</v>
      </c>
      <c r="F193" s="58">
        <v>1335.23</v>
      </c>
      <c r="G193" s="59">
        <f t="shared" si="6"/>
        <v>6.5951992059068529E-4</v>
      </c>
      <c r="H193" s="60">
        <f t="shared" si="8"/>
        <v>0.94614358935553122</v>
      </c>
      <c r="I193" s="54" t="str">
        <f t="shared" si="7"/>
        <v>B</v>
      </c>
    </row>
    <row r="194" spans="1:9" x14ac:dyDescent="0.3">
      <c r="A194" s="54" t="s">
        <v>121</v>
      </c>
      <c r="B194" s="65" t="str">
        <f>VLOOKUP($A194,'IMPLANTAÇÃO INSUMOS'!$A$2:$G$349,2,FALSE)</f>
        <v>TUBO PVC, SERIE R, DN 150 MM, PARA ESGOTO OU AGUAS PLUVIAIS PREDIAL (NBR 5688)</v>
      </c>
      <c r="C194" s="55" t="str">
        <f>VLOOKUP(A194,'IMPLANTAÇÃO INSUMOS'!$A$2:$G$349,3,FALSE)</f>
        <v xml:space="preserve">m     </v>
      </c>
      <c r="D194" s="56">
        <v>21.130472999999999</v>
      </c>
      <c r="E194" s="57">
        <f>VLOOKUP(A194,'IMPLANTAÇÃO INSUMOS'!$A$2:$G$349,5,FALSE)</f>
        <v>63.01</v>
      </c>
      <c r="F194" s="58">
        <v>1331.43</v>
      </c>
      <c r="G194" s="59">
        <f t="shared" si="6"/>
        <v>6.5764295879515607E-4</v>
      </c>
      <c r="H194" s="60">
        <f t="shared" si="8"/>
        <v>0.94680123231432634</v>
      </c>
      <c r="I194" s="54" t="str">
        <f t="shared" si="7"/>
        <v>B</v>
      </c>
    </row>
    <row r="195" spans="1:9" x14ac:dyDescent="0.3">
      <c r="A195" s="54">
        <v>1234</v>
      </c>
      <c r="B195" s="65" t="str">
        <f>VLOOKUP(A195,'REFORMA INSUMOS'!$A$1:$G$384,2,FALSE)</f>
        <v>CHAPA GALVANIZADA 60 CM (Nº 26)</v>
      </c>
      <c r="C195" s="55" t="str">
        <f>VLOOKUP(A195,'REFORMA INSUMOS'!$A$1:$G$384,3,FALSE)</f>
        <v xml:space="preserve">m     </v>
      </c>
      <c r="D195" s="56">
        <v>49.5</v>
      </c>
      <c r="E195" s="57">
        <f>VLOOKUP(A195,'REFORMA INSUMOS'!$A$1:$G$384,5,FALSE)</f>
        <v>26.83</v>
      </c>
      <c r="F195" s="58">
        <v>1328.08</v>
      </c>
      <c r="G195" s="59">
        <f t="shared" si="6"/>
        <v>6.5598826879120244E-4</v>
      </c>
      <c r="H195" s="60">
        <f t="shared" si="8"/>
        <v>0.94745722058311754</v>
      </c>
      <c r="I195" s="54" t="str">
        <f t="shared" si="7"/>
        <v>B</v>
      </c>
    </row>
    <row r="196" spans="1:9" ht="43.2" x14ac:dyDescent="0.3">
      <c r="A196" s="54">
        <v>4071</v>
      </c>
      <c r="B196" s="65" t="str">
        <f>VLOOKUP(A196,'REFORMA INSUMOS'!$A$1:$G$384,2,FALSE)</f>
        <v>LUMINÁRIA PLAFON LED QUADRADO DE SOBREPOR, CORPO METÁLICO, POTÊNCIA MÍNIMA DE 18W, FLUXO LUMINOSO IGUAL OU SUPERIOR A 1200 LUMENS, TCC DE 4000K, IP20, VIDA ÚTIL MÍN.: 25.000 H, MEDIDAS APROXIMADAS DE 20x20 CM</v>
      </c>
      <c r="C196" s="55" t="str">
        <f>VLOOKUP(A196,'REFORMA INSUMOS'!$A$1:$G$384,3,FALSE)</f>
        <v xml:space="preserve">un    </v>
      </c>
      <c r="D196" s="56">
        <v>39</v>
      </c>
      <c r="E196" s="57">
        <f>VLOOKUP(A196,'REFORMA INSUMOS'!$A$1:$G$384,5,FALSE)</f>
        <v>33.619999999999997</v>
      </c>
      <c r="F196" s="58">
        <v>1311.18</v>
      </c>
      <c r="G196" s="59">
        <f t="shared" si="6"/>
        <v>6.4764072817424323E-4</v>
      </c>
      <c r="H196" s="60">
        <f t="shared" si="8"/>
        <v>0.94810486131129179</v>
      </c>
      <c r="I196" s="54" t="str">
        <f t="shared" si="7"/>
        <v>B</v>
      </c>
    </row>
    <row r="197" spans="1:9" x14ac:dyDescent="0.3">
      <c r="A197" s="54" t="s">
        <v>629</v>
      </c>
      <c r="B197" s="65" t="str">
        <f>VLOOKUP(A197,'REFORMA INSUMOS'!$A$1:$G$384,2,FALSE)</f>
        <v>KIT DE FIXAÇÃO PARA MICTORIO DE LOUCA</v>
      </c>
      <c r="C197" s="55" t="str">
        <f>VLOOKUP(A197,'REFORMA INSUMOS'!$A$1:$G$384,3,FALSE)</f>
        <v xml:space="preserve">un    </v>
      </c>
      <c r="D197" s="56">
        <v>9</v>
      </c>
      <c r="E197" s="57">
        <f>VLOOKUP(A197,'REFORMA INSUMOS'!$A$1:$G$384,5,FALSE)</f>
        <v>144.9</v>
      </c>
      <c r="F197" s="58">
        <v>1304.0999999999999</v>
      </c>
      <c r="G197" s="59">
        <f t="shared" si="6"/>
        <v>6.4414365198678326E-4</v>
      </c>
      <c r="H197" s="60">
        <f t="shared" si="8"/>
        <v>0.94874900496327852</v>
      </c>
      <c r="I197" s="54" t="str">
        <f t="shared" si="7"/>
        <v>B</v>
      </c>
    </row>
    <row r="198" spans="1:9" x14ac:dyDescent="0.3">
      <c r="A198" s="54">
        <v>4016</v>
      </c>
      <c r="B198" s="65" t="str">
        <f>VLOOKUP(A198,'REFORMA INSUMOS'!$A$1:$G$384,2,FALSE)</f>
        <v>CABO FLEXÍVEL, PVC (70° C), 450/750 V, 6 MM2</v>
      </c>
      <c r="C198" s="55" t="str">
        <f>VLOOKUP(A198,'REFORMA INSUMOS'!$A$1:$G$384,3,FALSE)</f>
        <v xml:space="preserve">m     </v>
      </c>
      <c r="D198" s="56">
        <v>229.5</v>
      </c>
      <c r="E198" s="57">
        <f>VLOOKUP(A198,'REFORMA INSUMOS'!$A$1:$G$384,5,FALSE)</f>
        <v>5.65</v>
      </c>
      <c r="F198" s="58">
        <v>1296.67</v>
      </c>
      <c r="G198" s="59">
        <f t="shared" si="6"/>
        <v>6.4047369773920899E-4</v>
      </c>
      <c r="H198" s="60">
        <f t="shared" si="8"/>
        <v>0.94938947866101775</v>
      </c>
      <c r="I198" s="54" t="str">
        <f t="shared" si="7"/>
        <v>B</v>
      </c>
    </row>
    <row r="199" spans="1:9" ht="28.8" x14ac:dyDescent="0.3">
      <c r="A199" s="54" t="s">
        <v>632</v>
      </c>
      <c r="B199" s="65" t="str">
        <f>VLOOKUP(A199,'REFORMA INSUMOS'!$A$1:$G$384,2,FALSE)</f>
        <v>DUCHA / CHUVEIRO METALICO, DE PAREDE, ARTICULAVEL, COM DESVIADOR E DUCHA MANUAL</v>
      </c>
      <c r="C199" s="55" t="str">
        <f>VLOOKUP(A199,'REFORMA INSUMOS'!$A$1:$G$384,3,FALSE)</f>
        <v xml:space="preserve">un    </v>
      </c>
      <c r="D199" s="56">
        <v>3</v>
      </c>
      <c r="E199" s="57">
        <f>VLOOKUP(A199,'REFORMA INSUMOS'!$A$1:$G$384,5,FALSE)</f>
        <v>421.74</v>
      </c>
      <c r="F199" s="58">
        <v>1265.22</v>
      </c>
      <c r="G199" s="59">
        <f t="shared" si="6"/>
        <v>6.2493936919463084E-4</v>
      </c>
      <c r="H199" s="60">
        <f t="shared" si="8"/>
        <v>0.95001441803021236</v>
      </c>
      <c r="I199" s="54" t="str">
        <f t="shared" si="7"/>
        <v>C</v>
      </c>
    </row>
    <row r="200" spans="1:9" x14ac:dyDescent="0.3">
      <c r="A200" s="54">
        <v>2073</v>
      </c>
      <c r="B200" s="65" t="str">
        <f>VLOOKUP(A200,'REFORMA INSUMOS'!$A$1:$G$384,2,FALSE)</f>
        <v>DILUENTE NR 938 SUMARE/ DILUENTE NR410 RENNER  OU EQUIVALENTE</v>
      </c>
      <c r="C200" s="55" t="str">
        <f>VLOOKUP(A200,'REFORMA INSUMOS'!$A$1:$G$384,3,FALSE)</f>
        <v xml:space="preserve">l     </v>
      </c>
      <c r="D200" s="56">
        <v>50.811769699999999</v>
      </c>
      <c r="E200" s="57">
        <f>VLOOKUP(A200,'REFORMA INSUMOS'!$A$1:$G$384,5,FALSE)</f>
        <v>24.4</v>
      </c>
      <c r="F200" s="58">
        <v>1239.8</v>
      </c>
      <c r="G200" s="59">
        <f t="shared" si="6"/>
        <v>6.1238348265716888E-4</v>
      </c>
      <c r="H200" s="60">
        <f t="shared" si="8"/>
        <v>0.95062680151286949</v>
      </c>
      <c r="I200" s="54" t="str">
        <f t="shared" si="7"/>
        <v>C</v>
      </c>
    </row>
    <row r="201" spans="1:9" x14ac:dyDescent="0.3">
      <c r="A201" s="54">
        <v>1334</v>
      </c>
      <c r="B201" s="65" t="str">
        <f>VLOOKUP(A201,'REFORMA INSUMOS'!$A$1:$G$384,2,FALSE)</f>
        <v>DISCO DE CORTE DIAM. 5/8"- 10"</v>
      </c>
      <c r="C201" s="55" t="str">
        <f>VLOOKUP(A201,'REFORMA INSUMOS'!$A$1:$G$384,3,FALSE)</f>
        <v xml:space="preserve">un    </v>
      </c>
      <c r="D201" s="56">
        <v>102.95510970000001</v>
      </c>
      <c r="E201" s="57">
        <f>VLOOKUP(A201,'REFORMA INSUMOS'!$A$1:$G$384,5,FALSE)</f>
        <v>11.8</v>
      </c>
      <c r="F201" s="58">
        <v>1214.8600000000001</v>
      </c>
      <c r="G201" s="59">
        <f t="shared" si="6"/>
        <v>6.0006468603072136E-4</v>
      </c>
      <c r="H201" s="60">
        <f t="shared" si="8"/>
        <v>0.95122686619890018</v>
      </c>
      <c r="I201" s="54" t="str">
        <f t="shared" si="7"/>
        <v>C</v>
      </c>
    </row>
    <row r="202" spans="1:9" x14ac:dyDescent="0.3">
      <c r="A202" s="54">
        <v>3944</v>
      </c>
      <c r="B202" s="65" t="str">
        <f>VLOOKUP(A202,'REFORMA INSUMOS'!$A$1:$G$384,2,FALSE)</f>
        <v>INTERRUPTOR DIFERENCIAL RESIDUAL (DR) BIPOLAR DE 25A-30MA</v>
      </c>
      <c r="C202" s="55" t="str">
        <f>VLOOKUP(A202,'REFORMA INSUMOS'!$A$1:$G$384,3,FALSE)</f>
        <v xml:space="preserve">un    </v>
      </c>
      <c r="D202" s="56">
        <v>12</v>
      </c>
      <c r="E202" s="57">
        <f>VLOOKUP(A202,'REFORMA INSUMOS'!$A$1:$G$384,5,FALSE)</f>
        <v>100.21</v>
      </c>
      <c r="F202" s="58">
        <v>1202.52</v>
      </c>
      <c r="G202" s="59">
        <f t="shared" si="6"/>
        <v>5.9396949956839714E-4</v>
      </c>
      <c r="H202" s="60">
        <f t="shared" si="8"/>
        <v>0.95182083569846854</v>
      </c>
      <c r="I202" s="54" t="str">
        <f t="shared" si="7"/>
        <v>C</v>
      </c>
    </row>
    <row r="203" spans="1:9" x14ac:dyDescent="0.3">
      <c r="A203" s="54">
        <v>1318</v>
      </c>
      <c r="B203" s="65" t="str">
        <f>VLOOKUP($A203,'IMPLANTAÇÃO INSUMOS'!$A$2:$G$349,2,FALSE)</f>
        <v>PLANO DE TELEFONIA/INTERNET</v>
      </c>
      <c r="C203" s="55" t="str">
        <f>VLOOKUP(A203,'IMPLANTAÇÃO INSUMOS'!$A$2:$G$349,3,FALSE)</f>
        <v xml:space="preserve">mes   </v>
      </c>
      <c r="D203" s="56">
        <v>8</v>
      </c>
      <c r="E203" s="57">
        <f>VLOOKUP(A203,'IMPLANTAÇÃO INSUMOS'!$A$2:$G$349,5,FALSE)</f>
        <v>149.99</v>
      </c>
      <c r="F203" s="58">
        <v>1199.92</v>
      </c>
      <c r="G203" s="59">
        <f t="shared" si="6"/>
        <v>5.9268526255040342E-4</v>
      </c>
      <c r="H203" s="60">
        <f t="shared" si="8"/>
        <v>0.95241352096101894</v>
      </c>
      <c r="I203" s="54" t="str">
        <f t="shared" si="7"/>
        <v>C</v>
      </c>
    </row>
    <row r="204" spans="1:9" x14ac:dyDescent="0.3">
      <c r="A204" s="54">
        <v>1263</v>
      </c>
      <c r="B204" s="65" t="str">
        <f>VLOOKUP(A204,'REFORMA INSUMOS'!$A$1:$G$384,2,FALSE)</f>
        <v>DESMOLDANTE PARA CONCRETO</v>
      </c>
      <c r="C204" s="55" t="str">
        <f>VLOOKUP(A204,'REFORMA INSUMOS'!$A$1:$G$384,3,FALSE)</f>
        <v xml:space="preserve">l     </v>
      </c>
      <c r="D204" s="56">
        <v>89.219219899999999</v>
      </c>
      <c r="E204" s="57">
        <f>VLOOKUP(A204,'REFORMA INSUMOS'!$A$1:$G$384,5,FALSE)</f>
        <v>13.43</v>
      </c>
      <c r="F204" s="58">
        <v>1198.21</v>
      </c>
      <c r="G204" s="59">
        <f t="shared" si="6"/>
        <v>5.9184062974241517E-4</v>
      </c>
      <c r="H204" s="60">
        <f t="shared" si="8"/>
        <v>0.95300536159076132</v>
      </c>
      <c r="I204" s="54" t="str">
        <f t="shared" si="7"/>
        <v>C</v>
      </c>
    </row>
    <row r="205" spans="1:9" ht="28.8" x14ac:dyDescent="0.3">
      <c r="A205" s="54" t="s">
        <v>128</v>
      </c>
      <c r="B205" s="65" t="str">
        <f>VLOOKUP($A205,'IMPLANTAÇÃO INSUMOS'!$A$2:$G$349,2,FALSE)</f>
        <v>TUBO DE CONCRETO SIMPLES PARA AGUAS PLUVIAIS, CLASSE PS1, COM ENCAIXE PONTA E BOLSA, DIAMETRO NOMINAL DE 300 MM</v>
      </c>
      <c r="C205" s="55" t="str">
        <f>VLOOKUP(A205,'IMPLANTAÇÃO INSUMOS'!$A$2:$G$349,3,FALSE)</f>
        <v xml:space="preserve">m     </v>
      </c>
      <c r="D205" s="56">
        <v>19.199200000000001</v>
      </c>
      <c r="E205" s="57">
        <f>VLOOKUP(A205,'IMPLANTAÇÃO INSUMOS'!$A$2:$G$349,5,FALSE)</f>
        <v>62</v>
      </c>
      <c r="F205" s="58">
        <v>1190.3499999999999</v>
      </c>
      <c r="G205" s="59">
        <f t="shared" ref="G205:G268" si="9">F205/$F$604</f>
        <v>5.8795828244955709E-4</v>
      </c>
      <c r="H205" s="60">
        <f t="shared" si="8"/>
        <v>0.95359331987321083</v>
      </c>
      <c r="I205" s="54" t="str">
        <f t="shared" ref="I205:I268" si="10">IF(H205&lt;=$M$12,"A",IF(H205&lt;=$M$13,"B","C"))</f>
        <v>C</v>
      </c>
    </row>
    <row r="206" spans="1:9" ht="28.8" x14ac:dyDescent="0.3">
      <c r="A206" s="54" t="s">
        <v>635</v>
      </c>
      <c r="B206" s="65" t="str">
        <f>VLOOKUP(A206,'REFORMA INSUMOS'!$A$1:$G$384,2,FALSE)</f>
        <v>CONDULETE DE ALUMINIO TIPO LR, PARA ELETRODUTO ROSCAVEL DE 2", COM TAMPA CEGA</v>
      </c>
      <c r="C206" s="55" t="str">
        <f>VLOOKUP(A206,'REFORMA INSUMOS'!$A$1:$G$384,3,FALSE)</f>
        <v xml:space="preserve">un    </v>
      </c>
      <c r="D206" s="56">
        <v>25</v>
      </c>
      <c r="E206" s="57">
        <f>VLOOKUP(A206,'REFORMA INSUMOS'!$A$1:$G$384,5,FALSE)</f>
        <v>47.57</v>
      </c>
      <c r="F206" s="58">
        <v>1189.25</v>
      </c>
      <c r="G206" s="59">
        <f t="shared" si="9"/>
        <v>5.8741495140348288E-4</v>
      </c>
      <c r="H206" s="60">
        <f t="shared" ref="H206:H269" si="11">G206+H205</f>
        <v>0.9541807348246143</v>
      </c>
      <c r="I206" s="54" t="str">
        <f t="shared" si="10"/>
        <v>C</v>
      </c>
    </row>
    <row r="207" spans="1:9" x14ac:dyDescent="0.3">
      <c r="A207" s="54" t="s">
        <v>130</v>
      </c>
      <c r="B207" s="65" t="str">
        <f>VLOOKUP($A207,'IMPLANTAÇÃO INSUMOS'!$A$2:$G$349,2,FALSE)</f>
        <v>TAMPAO DE FERRO FUNDIDO T-60 SIMPLES TRÁFEGO PESADO</v>
      </c>
      <c r="C207" s="55" t="str">
        <f>VLOOKUP(A207,'IMPLANTAÇÃO INSUMOS'!$A$2:$G$349,3,FALSE)</f>
        <v xml:space="preserve">un    </v>
      </c>
      <c r="D207" s="56">
        <v>2</v>
      </c>
      <c r="E207" s="57">
        <f>VLOOKUP(A207,'IMPLANTAÇÃO INSUMOS'!$A$2:$G$349,5,FALSE)</f>
        <v>590.69000000000005</v>
      </c>
      <c r="F207" s="58">
        <v>1181.3800000000001</v>
      </c>
      <c r="G207" s="59">
        <f t="shared" si="9"/>
        <v>5.8352766473747885E-4</v>
      </c>
      <c r="H207" s="60">
        <f t="shared" si="11"/>
        <v>0.95476426248935176</v>
      </c>
      <c r="I207" s="54" t="str">
        <f t="shared" si="10"/>
        <v>C</v>
      </c>
    </row>
    <row r="208" spans="1:9" x14ac:dyDescent="0.3">
      <c r="A208" s="54">
        <v>19</v>
      </c>
      <c r="B208" s="65" t="str">
        <f>VLOOKUP($A208,'IMPLANTAÇÃO INSUMOS'!$A$2:$G$349,2,FALSE)</f>
        <v>JARDINEIRO</v>
      </c>
      <c r="C208" s="55" t="str">
        <f>VLOOKUP(A208,'IMPLANTAÇÃO INSUMOS'!$A$2:$G$349,3,FALSE)</f>
        <v xml:space="preserve">h     </v>
      </c>
      <c r="D208" s="56">
        <v>76.270067900000001</v>
      </c>
      <c r="E208" s="57">
        <f>VLOOKUP(A208,'IMPLANTAÇÃO INSUMOS'!$A$2:$G$349,5,FALSE)</f>
        <v>15.32</v>
      </c>
      <c r="F208" s="58">
        <v>1168.45</v>
      </c>
      <c r="G208" s="59">
        <f t="shared" si="9"/>
        <v>5.7714105525953304E-4</v>
      </c>
      <c r="H208" s="60">
        <f t="shared" si="11"/>
        <v>0.95534140354461128</v>
      </c>
      <c r="I208" s="54" t="str">
        <f t="shared" si="10"/>
        <v>C</v>
      </c>
    </row>
    <row r="209" spans="1:9" x14ac:dyDescent="0.3">
      <c r="A209" s="54" t="s">
        <v>140</v>
      </c>
      <c r="B209" s="65" t="str">
        <f>VLOOKUP(A209,'REFORMA INSUMOS'!$A$1:$G$384,2,FALSE)</f>
        <v>TUBO SOLDAVEL PVC MARROM DIAM. 60 MM</v>
      </c>
      <c r="C209" s="55" t="str">
        <f>VLOOKUP(A209,'REFORMA INSUMOS'!$A$1:$G$384,3,FALSE)</f>
        <v xml:space="preserve">m     </v>
      </c>
      <c r="D209" s="56">
        <v>42.42</v>
      </c>
      <c r="E209" s="57">
        <f>VLOOKUP(A209,'REFORMA INSUMOS'!$A$1:$G$384,5,FALSE)</f>
        <v>27.48</v>
      </c>
      <c r="F209" s="58">
        <v>1165.69</v>
      </c>
      <c r="G209" s="59">
        <f t="shared" si="9"/>
        <v>5.7577778827120122E-4</v>
      </c>
      <c r="H209" s="60">
        <f t="shared" si="11"/>
        <v>0.9559171813328825</v>
      </c>
      <c r="I209" s="54" t="str">
        <f t="shared" si="10"/>
        <v>C</v>
      </c>
    </row>
    <row r="210" spans="1:9" ht="28.8" x14ac:dyDescent="0.3">
      <c r="A210" s="54" t="s">
        <v>637</v>
      </c>
      <c r="B210" s="65" t="str">
        <f>VLOOKUP(A210,'REFORMA INSUMOS'!$A$1:$G$384,2,FALSE)</f>
        <v>SABONETEIRA PLASTICA TIPO DISPENSER PARA SABONETE LIQUIDO COM RESERVATORIO 800 A 1500 ML</v>
      </c>
      <c r="C210" s="55" t="str">
        <f>VLOOKUP(A210,'REFORMA INSUMOS'!$A$1:$G$384,3,FALSE)</f>
        <v xml:space="preserve">un    </v>
      </c>
      <c r="D210" s="56">
        <v>12</v>
      </c>
      <c r="E210" s="57">
        <f>VLOOKUP(A210,'REFORMA INSUMOS'!$A$1:$G$384,5,FALSE)</f>
        <v>96.4</v>
      </c>
      <c r="F210" s="58">
        <v>1156.8</v>
      </c>
      <c r="G210" s="59">
        <f t="shared" si="9"/>
        <v>5.7138668554429181E-4</v>
      </c>
      <c r="H210" s="60">
        <f t="shared" si="11"/>
        <v>0.95648856801842674</v>
      </c>
      <c r="I210" s="54" t="str">
        <f t="shared" si="10"/>
        <v>C</v>
      </c>
    </row>
    <row r="211" spans="1:9" x14ac:dyDescent="0.3">
      <c r="A211" s="54">
        <v>3269</v>
      </c>
      <c r="B211" s="65" t="str">
        <f>VLOOKUP(A211,'REFORMA INSUMOS'!$A$1:$G$384,2,FALSE)</f>
        <v>DISJUNTOR TRIPOLAR DE 60 A 100-A</v>
      </c>
      <c r="C211" s="55" t="str">
        <f>VLOOKUP(A211,'REFORMA INSUMOS'!$A$1:$G$384,3,FALSE)</f>
        <v xml:space="preserve">un    </v>
      </c>
      <c r="D211" s="56">
        <v>4</v>
      </c>
      <c r="E211" s="57">
        <f>VLOOKUP(A211,'REFORMA INSUMOS'!$A$1:$G$384,5,FALSE)</f>
        <v>286.01</v>
      </c>
      <c r="F211" s="58">
        <v>1144.04</v>
      </c>
      <c r="G211" s="59">
        <f t="shared" si="9"/>
        <v>5.6508404540983018E-4</v>
      </c>
      <c r="H211" s="60">
        <f t="shared" si="11"/>
        <v>0.95705365206383652</v>
      </c>
      <c r="I211" s="54" t="str">
        <f t="shared" si="10"/>
        <v>C</v>
      </c>
    </row>
    <row r="212" spans="1:9" x14ac:dyDescent="0.3">
      <c r="A212" s="54" t="s">
        <v>135</v>
      </c>
      <c r="B212" s="65" t="str">
        <f>VLOOKUP($A212,'IMPLANTAÇÃO INSUMOS'!$A$2:$G$349,2,FALSE)</f>
        <v>TUBO FERRO GALVANIZADO 2"</v>
      </c>
      <c r="C212" s="55" t="str">
        <f>VLOOKUP(A212,'IMPLANTAÇÃO INSUMOS'!$A$2:$G$349,3,FALSE)</f>
        <v xml:space="preserve">m     </v>
      </c>
      <c r="D212" s="56">
        <v>18</v>
      </c>
      <c r="E212" s="57">
        <f>VLOOKUP(A212,'IMPLANTAÇÃO INSUMOS'!$A$2:$G$349,5,FALSE)</f>
        <v>62.7</v>
      </c>
      <c r="F212" s="58">
        <v>1128.5999999999999</v>
      </c>
      <c r="G212" s="59">
        <f t="shared" si="9"/>
        <v>5.5745765327220578E-4</v>
      </c>
      <c r="H212" s="60">
        <f t="shared" si="11"/>
        <v>0.95761110971710872</v>
      </c>
      <c r="I212" s="54" t="str">
        <f t="shared" si="10"/>
        <v>C</v>
      </c>
    </row>
    <row r="213" spans="1:9" ht="28.8" x14ac:dyDescent="0.3">
      <c r="A213" s="54">
        <v>3948</v>
      </c>
      <c r="B213" s="65" t="str">
        <f>VLOOKUP(A213,'REFORMA INSUMOS'!$A$1:$G$384,2,FALSE)</f>
        <v>EXTINTOR DE PÓ ABC (6 KG) -  CAPACIDADE EXTINTORA 3A 20 BC COM PRESILHA/SETA E SUPORTE</v>
      </c>
      <c r="C213" s="55" t="str">
        <f>VLOOKUP(A213,'REFORMA INSUMOS'!$A$1:$G$384,3,FALSE)</f>
        <v xml:space="preserve">un    </v>
      </c>
      <c r="D213" s="56">
        <v>5.2680859</v>
      </c>
      <c r="E213" s="57">
        <f>VLOOKUP(A213,'REFORMA INSUMOS'!$A$1:$G$384,5,FALSE)</f>
        <v>211</v>
      </c>
      <c r="F213" s="58">
        <v>1111.56</v>
      </c>
      <c r="G213" s="59">
        <f t="shared" si="9"/>
        <v>5.490409614312007E-4</v>
      </c>
      <c r="H213" s="60">
        <f t="shared" si="11"/>
        <v>0.95816015067853988</v>
      </c>
      <c r="I213" s="54" t="str">
        <f t="shared" si="10"/>
        <v>C</v>
      </c>
    </row>
    <row r="214" spans="1:9" ht="43.2" x14ac:dyDescent="0.3">
      <c r="A214" s="54" t="s">
        <v>137</v>
      </c>
      <c r="B214" s="65" t="str">
        <f>VLOOKUP($A214,'IMPLANTAÇÃO INSUMOS'!$A$2:$G$349,2,FALSE)</f>
        <v>CABO DE COBRE, FLEXIVEL, CLASSE 4 OU 5, ISOLACAO EM PVC/A, ANTICHAMA BWF-B, COBERTURA PVC-ST1, ANTICHAMA BWF-B, 1 CONDUTOR, 0,6/1 KV, SECAO NOMINAL 35 MM2</v>
      </c>
      <c r="C214" s="55" t="str">
        <f>VLOOKUP(A214,'IMPLANTAÇÃO INSUMOS'!$A$2:$G$349,3,FALSE)</f>
        <v xml:space="preserve">m     </v>
      </c>
      <c r="D214" s="56">
        <v>30.449999900000002</v>
      </c>
      <c r="E214" s="57">
        <f>VLOOKUP(A214,'IMPLANTAÇÃO INSUMOS'!$A$2:$G$349,5,FALSE)</f>
        <v>36.1</v>
      </c>
      <c r="F214" s="58">
        <v>1099.24</v>
      </c>
      <c r="G214" s="59">
        <f t="shared" si="9"/>
        <v>5.4295565371516882E-4</v>
      </c>
      <c r="H214" s="60">
        <f t="shared" si="11"/>
        <v>0.95870310633225508</v>
      </c>
      <c r="I214" s="54" t="str">
        <f t="shared" si="10"/>
        <v>C</v>
      </c>
    </row>
    <row r="215" spans="1:9" ht="28.8" x14ac:dyDescent="0.3">
      <c r="A215" s="54" t="s">
        <v>640</v>
      </c>
      <c r="B215" s="65" t="str">
        <f>VLOOKUP(A215,'REFORMA INSUMOS'!$A$1:$G$384,2,FALSE)</f>
        <v>CONDULETE DE ALUMÍNIO, TIPO "C" OU "LB" OU "LL" OU "LR", DIÂMETRO DE SAÍDA 2" (50MM) C/TAMPA CEGA</v>
      </c>
      <c r="C215" s="55" t="str">
        <f>VLOOKUP(A215,'REFORMA INSUMOS'!$A$1:$G$384,3,FALSE)</f>
        <v xml:space="preserve">un    </v>
      </c>
      <c r="D215" s="56">
        <v>18</v>
      </c>
      <c r="E215" s="57">
        <f>VLOOKUP(A215,'REFORMA INSUMOS'!$A$1:$G$384,5,FALSE)</f>
        <v>60.56</v>
      </c>
      <c r="F215" s="58">
        <v>1090.08</v>
      </c>
      <c r="G215" s="59">
        <f t="shared" si="9"/>
        <v>5.3843118791331395E-4</v>
      </c>
      <c r="H215" s="60">
        <f t="shared" si="11"/>
        <v>0.95924153752016839</v>
      </c>
      <c r="I215" s="54" t="str">
        <f t="shared" si="10"/>
        <v>C</v>
      </c>
    </row>
    <row r="216" spans="1:9" x14ac:dyDescent="0.3">
      <c r="A216" s="54">
        <v>2246</v>
      </c>
      <c r="B216" s="65" t="str">
        <f>VLOOKUP(A216,'REFORMA INSUMOS'!$A$1:$G$384,2,FALSE)</f>
        <v>ELETRODO 2.5 OK</v>
      </c>
      <c r="C216" s="55" t="str">
        <f>VLOOKUP(A216,'REFORMA INSUMOS'!$A$1:$G$384,3,FALSE)</f>
        <v xml:space="preserve">Kg    </v>
      </c>
      <c r="D216" s="56">
        <v>39.121430399999994</v>
      </c>
      <c r="E216" s="57">
        <f>VLOOKUP(A216,'REFORMA INSUMOS'!$A$1:$G$384,5,FALSE)</f>
        <v>27.85</v>
      </c>
      <c r="F216" s="58">
        <v>1089.52</v>
      </c>
      <c r="G216" s="59">
        <f t="shared" si="9"/>
        <v>5.3815458301713066E-4</v>
      </c>
      <c r="H216" s="60">
        <f t="shared" si="11"/>
        <v>0.95977969210318548</v>
      </c>
      <c r="I216" s="54" t="str">
        <f t="shared" si="10"/>
        <v>C</v>
      </c>
    </row>
    <row r="217" spans="1:9" x14ac:dyDescent="0.3">
      <c r="A217" s="54">
        <v>1861</v>
      </c>
      <c r="B217" s="65" t="str">
        <f>VLOOKUP(A217,'REFORMA INSUMOS'!$A$1:$G$384,2,FALSE)</f>
        <v>PREGO 18x24</v>
      </c>
      <c r="C217" s="55" t="str">
        <f>VLOOKUP(A217,'REFORMA INSUMOS'!$A$1:$G$384,3,FALSE)</f>
        <v xml:space="preserve">Kg    </v>
      </c>
      <c r="D217" s="56">
        <v>51.165142799999998</v>
      </c>
      <c r="E217" s="57">
        <f>VLOOKUP(A217,'REFORMA INSUMOS'!$A$1:$G$384,5,FALSE)</f>
        <v>20.149999999999999</v>
      </c>
      <c r="F217" s="58">
        <v>1030.97</v>
      </c>
      <c r="G217" s="59">
        <f t="shared" si="9"/>
        <v>5.0923455324654093E-4</v>
      </c>
      <c r="H217" s="60">
        <f t="shared" si="11"/>
        <v>0.96028892665643206</v>
      </c>
      <c r="I217" s="54" t="str">
        <f t="shared" si="10"/>
        <v>C</v>
      </c>
    </row>
    <row r="218" spans="1:9" x14ac:dyDescent="0.3">
      <c r="A218" s="54" t="s">
        <v>642</v>
      </c>
      <c r="B218" s="65" t="str">
        <f>VLOOKUP(A218,'REFORMA INSUMOS'!$A$1:$G$384,2,FALSE)</f>
        <v xml:space="preserve">LAVATÓRIO DE CANTO SEM COLUNA </v>
      </c>
      <c r="C218" s="55" t="str">
        <f>VLOOKUP(A218,'REFORMA INSUMOS'!$A$1:$G$384,3,FALSE)</f>
        <v xml:space="preserve">un    </v>
      </c>
      <c r="D218" s="56">
        <v>5</v>
      </c>
      <c r="E218" s="57">
        <f>VLOOKUP(A218,'REFORMA INSUMOS'!$A$1:$G$384,5,FALSE)</f>
        <v>204.58</v>
      </c>
      <c r="F218" s="58">
        <v>1022.9</v>
      </c>
      <c r="G218" s="59">
        <f t="shared" si="9"/>
        <v>5.0524847911761421E-4</v>
      </c>
      <c r="H218" s="60">
        <f t="shared" si="11"/>
        <v>0.96079417513554966</v>
      </c>
      <c r="I218" s="54" t="str">
        <f t="shared" si="10"/>
        <v>C</v>
      </c>
    </row>
    <row r="219" spans="1:9" ht="72" x14ac:dyDescent="0.3">
      <c r="A219" s="54" t="s">
        <v>644</v>
      </c>
      <c r="B219" s="65" t="str">
        <f>VLOOKUP(A219,'REFORMA INSUMOS'!$A$1:$G$384,2,FALSE)</f>
        <v>LUMINÁRIA DE EMERGÊNCIA EM LED, AUTÔNOMA, 2200 LUMENS, 2 FARÓIS, PELO MENOS 20 LEDS EM CADA FAROL, LED INDICATIVO DE FUNCIONAMENTO, AUTONOMIA MÍNIMA DE 2 HORAS, TENSÃO 110-220V, TEMPERATURA DE OPERAÇÃO DE 0 A 50°C, TEMPERATURA DE COR 6000K, POTÊNCIA MÍNIMA DE 20W, CORPO EM ABS, COM BOTÃO DE TESTE, COR BRANCA. REF. SEGURIMAX OU EQUIVALENTE.</v>
      </c>
      <c r="C219" s="55" t="str">
        <f>VLOOKUP(A219,'REFORMA INSUMOS'!$A$1:$G$384,3,FALSE)</f>
        <v xml:space="preserve">un    </v>
      </c>
      <c r="D219" s="56">
        <v>4</v>
      </c>
      <c r="E219" s="57">
        <f>VLOOKUP(A219,'REFORMA INSUMOS'!$A$1:$G$384,5,FALSE)</f>
        <v>252.83</v>
      </c>
      <c r="F219" s="58">
        <v>1011.32</v>
      </c>
      <c r="G219" s="59">
        <f t="shared" si="9"/>
        <v>4.9952868501439596E-4</v>
      </c>
      <c r="H219" s="60">
        <f t="shared" si="11"/>
        <v>0.96129370382056401</v>
      </c>
      <c r="I219" s="54" t="str">
        <f t="shared" si="10"/>
        <v>C</v>
      </c>
    </row>
    <row r="220" spans="1:9" x14ac:dyDescent="0.3">
      <c r="A220" s="54">
        <v>2051</v>
      </c>
      <c r="B220" s="65" t="str">
        <f>VLOOKUP(A220,'REFORMA INSUMOS'!$A$1:$G$384,2,FALSE)</f>
        <v>TINTA LATEX ACRILICA - SEMI BRILHO</v>
      </c>
      <c r="C220" s="55" t="str">
        <f>VLOOKUP(A220,'REFORMA INSUMOS'!$A$1:$G$384,3,FALSE)</f>
        <v xml:space="preserve">l     </v>
      </c>
      <c r="D220" s="56">
        <v>38.898506400000002</v>
      </c>
      <c r="E220" s="57">
        <f>VLOOKUP(A220,'REFORMA INSUMOS'!$A$1:$G$384,5,FALSE)</f>
        <v>25.77</v>
      </c>
      <c r="F220" s="58">
        <v>1002.4</v>
      </c>
      <c r="G220" s="59">
        <f t="shared" si="9"/>
        <v>4.9512276416804814E-4</v>
      </c>
      <c r="H220" s="60">
        <f t="shared" si="11"/>
        <v>0.96178882658473208</v>
      </c>
      <c r="I220" s="54" t="str">
        <f t="shared" si="10"/>
        <v>C</v>
      </c>
    </row>
    <row r="221" spans="1:9" x14ac:dyDescent="0.3">
      <c r="A221" s="54">
        <v>3945</v>
      </c>
      <c r="B221" s="65" t="str">
        <f>VLOOKUP(A221,'REFORMA INSUMOS'!$A$1:$G$384,2,FALSE)</f>
        <v>INTERRUPTOR DIFERENCIAL RESIDUAL (DR) BIPOLAR DE 40A-30mA</v>
      </c>
      <c r="C221" s="55" t="str">
        <f>VLOOKUP(A221,'REFORMA INSUMOS'!$A$1:$G$384,3,FALSE)</f>
        <v xml:space="preserve">un    </v>
      </c>
      <c r="D221" s="56">
        <v>7</v>
      </c>
      <c r="E221" s="57">
        <f>VLOOKUP(A221,'REFORMA INSUMOS'!$A$1:$G$384,5,FALSE)</f>
        <v>141.53</v>
      </c>
      <c r="F221" s="58">
        <v>990.71</v>
      </c>
      <c r="G221" s="59">
        <f t="shared" si="9"/>
        <v>4.8934863696022243E-4</v>
      </c>
      <c r="H221" s="60">
        <f t="shared" si="11"/>
        <v>0.96227817522169234</v>
      </c>
      <c r="I221" s="54" t="str">
        <f t="shared" si="10"/>
        <v>C</v>
      </c>
    </row>
    <row r="222" spans="1:9" x14ac:dyDescent="0.3">
      <c r="A222" s="54">
        <v>2856</v>
      </c>
      <c r="B222" s="65" t="str">
        <f>VLOOKUP($A222,'IMPLANTAÇÃO INSUMOS'!$A$2:$G$349,2,FALSE)</f>
        <v xml:space="preserve">PACOTE COM 100 UNIDADES DE COPO DESCARTÁVEL DE 300ML </v>
      </c>
      <c r="C222" s="55" t="str">
        <f>VLOOKUP(A222,'IMPLANTAÇÃO INSUMOS'!$A$2:$G$349,3,FALSE)</f>
        <v xml:space="preserve">PAC   </v>
      </c>
      <c r="D222" s="56">
        <v>109.65016199999999</v>
      </c>
      <c r="E222" s="57">
        <f>VLOOKUP(A222,'IMPLANTAÇÃO INSUMOS'!$A$2:$G$349,5,FALSE)</f>
        <v>8.81</v>
      </c>
      <c r="F222" s="58">
        <v>966.01</v>
      </c>
      <c r="G222" s="59">
        <f t="shared" si="9"/>
        <v>4.7714838528928192E-4</v>
      </c>
      <c r="H222" s="60">
        <f t="shared" si="11"/>
        <v>0.96275532360698157</v>
      </c>
      <c r="I222" s="54" t="str">
        <f t="shared" si="10"/>
        <v>C</v>
      </c>
    </row>
    <row r="223" spans="1:9" x14ac:dyDescent="0.3">
      <c r="A223" s="54">
        <v>4082</v>
      </c>
      <c r="B223" s="65" t="str">
        <f>VLOOKUP($A223,'IMPLANTAÇÃO INSUMOS'!$A$2:$G$349,2,FALSE)</f>
        <v>CHUMBADOR TIPO L PARA POSTE DE JARDIM</v>
      </c>
      <c r="C223" s="55" t="str">
        <f>VLOOKUP(A223,'IMPLANTAÇÃO INSUMOS'!$A$2:$G$349,3,FALSE)</f>
        <v xml:space="preserve">un    </v>
      </c>
      <c r="D223" s="56">
        <v>36</v>
      </c>
      <c r="E223" s="57">
        <f>VLOOKUP(A223,'IMPLANTAÇÃO INSUMOS'!$A$2:$G$349,5,FALSE)</f>
        <v>26.41</v>
      </c>
      <c r="F223" s="58">
        <v>950.76</v>
      </c>
      <c r="G223" s="59">
        <f t="shared" si="9"/>
        <v>4.6961584124143404E-4</v>
      </c>
      <c r="H223" s="60">
        <f t="shared" si="11"/>
        <v>0.96322493944822296</v>
      </c>
      <c r="I223" s="54" t="str">
        <f t="shared" si="10"/>
        <v>C</v>
      </c>
    </row>
    <row r="224" spans="1:9" x14ac:dyDescent="0.3">
      <c r="A224" s="54" t="s">
        <v>647</v>
      </c>
      <c r="B224" s="65" t="str">
        <f>VLOOKUP(A224,'REFORMA INSUMOS'!$A$1:$G$384,2,FALSE)</f>
        <v>REGISTRO DE PRESSAO C/CANOPLA DIAM. 3/4"</v>
      </c>
      <c r="C224" s="55" t="str">
        <f>VLOOKUP(A224,'REFORMA INSUMOS'!$A$1:$G$384,3,FALSE)</f>
        <v xml:space="preserve">un    </v>
      </c>
      <c r="D224" s="56">
        <v>11</v>
      </c>
      <c r="E224" s="57">
        <f>VLOOKUP(A224,'REFORMA INSUMOS'!$A$1:$G$384,5,FALSE)</f>
        <v>85.3</v>
      </c>
      <c r="F224" s="58">
        <v>938.3</v>
      </c>
      <c r="G224" s="59">
        <f t="shared" si="9"/>
        <v>4.6346138230135629E-4</v>
      </c>
      <c r="H224" s="60">
        <f t="shared" si="11"/>
        <v>0.96368840083052432</v>
      </c>
      <c r="I224" s="54" t="str">
        <f t="shared" si="10"/>
        <v>C</v>
      </c>
    </row>
    <row r="225" spans="1:9" x14ac:dyDescent="0.3">
      <c r="A225" s="54" t="s">
        <v>649</v>
      </c>
      <c r="B225" s="65" t="str">
        <f>VLOOKUP(A225,'REFORMA INSUMOS'!$A$1:$G$384,2,FALSE)</f>
        <v>CONDULETE DE ALUMÍNIO, TIPO "T" OU "TB", DIÂMETRO DE SAÍDA 1.1/2" (40MM)</v>
      </c>
      <c r="C225" s="55" t="str">
        <f>VLOOKUP(A225,'REFORMA INSUMOS'!$A$1:$G$384,3,FALSE)</f>
        <v xml:space="preserve">un    </v>
      </c>
      <c r="D225" s="56">
        <v>19</v>
      </c>
      <c r="E225" s="57">
        <f>VLOOKUP(A225,'REFORMA INSUMOS'!$A$1:$G$384,5,FALSE)</f>
        <v>48.87</v>
      </c>
      <c r="F225" s="58">
        <v>928.53</v>
      </c>
      <c r="G225" s="59">
        <f t="shared" si="9"/>
        <v>4.5863561473758754E-4</v>
      </c>
      <c r="H225" s="60">
        <f t="shared" si="11"/>
        <v>0.9641470364452619</v>
      </c>
      <c r="I225" s="54" t="str">
        <f t="shared" si="10"/>
        <v>C</v>
      </c>
    </row>
    <row r="226" spans="1:9" x14ac:dyDescent="0.3">
      <c r="A226" s="54" t="s">
        <v>145</v>
      </c>
      <c r="B226" s="65" t="str">
        <f>VLOOKUP($A226,'IMPLANTAÇÃO INSUMOS'!$A$2:$G$349,2,FALSE)</f>
        <v>CICA (CYCAS REVOLLUTEO)</v>
      </c>
      <c r="C226" s="55" t="str">
        <f>VLOOKUP(A226,'IMPLANTAÇÃO INSUMOS'!$A$2:$G$349,3,FALSE)</f>
        <v xml:space="preserve">un    </v>
      </c>
      <c r="D226" s="56">
        <v>10</v>
      </c>
      <c r="E226" s="57">
        <f>VLOOKUP(A226,'IMPLANTAÇÃO INSUMOS'!$A$2:$G$349,5,FALSE)</f>
        <v>92.42</v>
      </c>
      <c r="F226" s="58">
        <v>924.2</v>
      </c>
      <c r="G226" s="59">
        <f t="shared" si="9"/>
        <v>4.5649686616531338E-4</v>
      </c>
      <c r="H226" s="60">
        <f t="shared" si="11"/>
        <v>0.96460353331142723</v>
      </c>
      <c r="I226" s="54" t="str">
        <f t="shared" si="10"/>
        <v>C</v>
      </c>
    </row>
    <row r="227" spans="1:9" x14ac:dyDescent="0.3">
      <c r="A227" s="54">
        <v>3894</v>
      </c>
      <c r="B227" s="65" t="str">
        <f>VLOOKUP($A227,'IMPLANTAÇÃO INSUMOS'!$A$2:$G$349,2,FALSE)</f>
        <v>SUPORTE PARA 2 PÉTALAS PARA LUMINÁRIA DE ILUMINAÇÃO PÚBLICA</v>
      </c>
      <c r="C227" s="55" t="str">
        <f>VLOOKUP(A227,'IMPLANTAÇÃO INSUMOS'!$A$2:$G$349,3,FALSE)</f>
        <v xml:space="preserve">un    </v>
      </c>
      <c r="D227" s="56">
        <v>6</v>
      </c>
      <c r="E227" s="57">
        <f>VLOOKUP(A227,'IMPLANTAÇÃO INSUMOS'!$A$2:$G$349,5,FALSE)</f>
        <v>151.6</v>
      </c>
      <c r="F227" s="58">
        <v>909.6</v>
      </c>
      <c r="G227" s="59">
        <f t="shared" si="9"/>
        <v>4.4928538137196391E-4</v>
      </c>
      <c r="H227" s="60">
        <f t="shared" si="11"/>
        <v>0.96505281869279924</v>
      </c>
      <c r="I227" s="54" t="str">
        <f t="shared" si="10"/>
        <v>C</v>
      </c>
    </row>
    <row r="228" spans="1:9" x14ac:dyDescent="0.3">
      <c r="A228" s="54">
        <v>2757</v>
      </c>
      <c r="B228" s="65" t="str">
        <f>VLOOKUP($A228,'IMPLANTAÇÃO INSUMOS'!$A$2:$G$349,2,FALSE)</f>
        <v>CORPO DE PROVA</v>
      </c>
      <c r="C228" s="55" t="str">
        <f>VLOOKUP(A228,'IMPLANTAÇÃO INSUMOS'!$A$2:$G$349,3,FALSE)</f>
        <v xml:space="preserve">un    </v>
      </c>
      <c r="D228" s="56">
        <v>60</v>
      </c>
      <c r="E228" s="57">
        <f>VLOOKUP(A228,'IMPLANTAÇÃO INSUMOS'!$A$2:$G$349,5,FALSE)</f>
        <v>15</v>
      </c>
      <c r="F228" s="58">
        <v>900</v>
      </c>
      <c r="G228" s="59">
        <f t="shared" si="9"/>
        <v>4.4454358315167933E-4</v>
      </c>
      <c r="H228" s="60">
        <f t="shared" si="11"/>
        <v>0.96549736227595095</v>
      </c>
      <c r="I228" s="54" t="str">
        <f t="shared" si="10"/>
        <v>C</v>
      </c>
    </row>
    <row r="229" spans="1:9" x14ac:dyDescent="0.3">
      <c r="A229" s="54">
        <v>3932</v>
      </c>
      <c r="B229" s="65" t="str">
        <f>VLOOKUP(A229,'REFORMA INSUMOS'!$A$1:$G$384,2,FALSE)</f>
        <v>CABO FLEXÍVEL EPR/XLPE (90°C), 0,6/1 KV, 35 MM2</v>
      </c>
      <c r="C229" s="55" t="str">
        <f>VLOOKUP(A229,'REFORMA INSUMOS'!$A$1:$G$384,3,FALSE)</f>
        <v xml:space="preserve">m     </v>
      </c>
      <c r="D229" s="56">
        <v>26.9279999</v>
      </c>
      <c r="E229" s="57">
        <f>VLOOKUP(A229,'REFORMA INSUMOS'!$A$1:$G$384,5,FALSE)</f>
        <v>33.35</v>
      </c>
      <c r="F229" s="58">
        <v>898.04</v>
      </c>
      <c r="G229" s="59">
        <f t="shared" si="9"/>
        <v>4.4357546601503785E-4</v>
      </c>
      <c r="H229" s="60">
        <f t="shared" si="11"/>
        <v>0.96594093774196599</v>
      </c>
      <c r="I229" s="54" t="str">
        <f t="shared" si="10"/>
        <v>C</v>
      </c>
    </row>
    <row r="230" spans="1:9" x14ac:dyDescent="0.3">
      <c r="A230" s="54">
        <v>1673</v>
      </c>
      <c r="B230" s="65" t="str">
        <f>VLOOKUP(A230,'REFORMA INSUMOS'!$A$1:$G$384,2,FALSE)</f>
        <v xml:space="preserve">LAJE VOLTERRANA (CONVENCIONAL) PRE-MOLDADA COM EPS PARA FORRO  </v>
      </c>
      <c r="C230" s="55" t="str">
        <f>VLOOKUP(A230,'REFORMA INSUMOS'!$A$1:$G$384,3,FALSE)</f>
        <v xml:space="preserve">m2    </v>
      </c>
      <c r="D230" s="56">
        <v>16.34</v>
      </c>
      <c r="E230" s="57">
        <f>VLOOKUP(A230,'REFORMA INSUMOS'!$A$1:$G$384,5,FALSE)</f>
        <v>53.75</v>
      </c>
      <c r="F230" s="58">
        <v>878.27</v>
      </c>
      <c r="G230" s="59">
        <f t="shared" si="9"/>
        <v>4.3381032530513929E-4</v>
      </c>
      <c r="H230" s="60">
        <f t="shared" si="11"/>
        <v>0.96637474806727108</v>
      </c>
      <c r="I230" s="54" t="str">
        <f t="shared" si="10"/>
        <v>C</v>
      </c>
    </row>
    <row r="231" spans="1:9" x14ac:dyDescent="0.3">
      <c r="A231" s="54">
        <v>3738</v>
      </c>
      <c r="B231" s="65" t="str">
        <f>VLOOKUP($A231,'IMPLANTAÇÃO INSUMOS'!$A$2:$G$349,2,FALSE)</f>
        <v>TAMPA DE Fo.Fo. R1 COM BASE (40 X 60)</v>
      </c>
      <c r="C231" s="55" t="str">
        <f>VLOOKUP(A231,'IMPLANTAÇÃO INSUMOS'!$A$2:$G$349,3,FALSE)</f>
        <v xml:space="preserve">un    </v>
      </c>
      <c r="D231" s="56">
        <v>2</v>
      </c>
      <c r="E231" s="57">
        <f>VLOOKUP(A231,'IMPLANTAÇÃO INSUMOS'!$A$2:$G$349,5,FALSE)</f>
        <v>438.62</v>
      </c>
      <c r="F231" s="58">
        <v>877.24</v>
      </c>
      <c r="G231" s="59">
        <f t="shared" si="9"/>
        <v>4.3330156987108796E-4</v>
      </c>
      <c r="H231" s="60">
        <f t="shared" si="11"/>
        <v>0.96680804963714218</v>
      </c>
      <c r="I231" s="54" t="str">
        <f t="shared" si="10"/>
        <v>C</v>
      </c>
    </row>
    <row r="232" spans="1:9" x14ac:dyDescent="0.3">
      <c r="A232" s="54">
        <v>2294</v>
      </c>
      <c r="B232" s="65" t="str">
        <f>VLOOKUP(A232,'REFORMA INSUMOS'!$A$1:$G$384,2,FALSE)</f>
        <v>SELADOR ACRILICO</v>
      </c>
      <c r="C232" s="55" t="str">
        <f>VLOOKUP(A232,'REFORMA INSUMOS'!$A$1:$G$384,3,FALSE)</f>
        <v xml:space="preserve">l     </v>
      </c>
      <c r="D232" s="56">
        <v>90.302439899999996</v>
      </c>
      <c r="E232" s="57">
        <f>VLOOKUP(A232,'REFORMA INSUMOS'!$A$1:$G$384,5,FALSE)</f>
        <v>9.68</v>
      </c>
      <c r="F232" s="58">
        <v>874.1099999999999</v>
      </c>
      <c r="G232" s="59">
        <f t="shared" si="9"/>
        <v>4.3175554607634932E-4</v>
      </c>
      <c r="H232" s="60">
        <f t="shared" si="11"/>
        <v>0.9672398051832185</v>
      </c>
      <c r="I232" s="54" t="str">
        <f t="shared" si="10"/>
        <v>C</v>
      </c>
    </row>
    <row r="233" spans="1:9" x14ac:dyDescent="0.3">
      <c r="A233" s="54">
        <v>2795</v>
      </c>
      <c r="B233" s="65" t="str">
        <f>VLOOKUP(A233,'REFORMA INSUMOS'!$A$1:$G$384,2,FALSE)</f>
        <v>PARABOLT 6,3MMX82,5MM</v>
      </c>
      <c r="C233" s="55" t="str">
        <f>VLOOKUP(A233,'REFORMA INSUMOS'!$A$1:$G$384,3,FALSE)</f>
        <v xml:space="preserve">un    </v>
      </c>
      <c r="D233" s="56">
        <v>503.07585349999999</v>
      </c>
      <c r="E233" s="57">
        <f>VLOOKUP(A233,'REFORMA INSUMOS'!$A$1:$G$384,5,FALSE)</f>
        <v>1.72</v>
      </c>
      <c r="F233" s="58">
        <v>865.28</v>
      </c>
      <c r="G233" s="59">
        <f t="shared" si="9"/>
        <v>4.2739407958831673E-4</v>
      </c>
      <c r="H233" s="60">
        <f t="shared" si="11"/>
        <v>0.96766719926280687</v>
      </c>
      <c r="I233" s="54" t="str">
        <f t="shared" si="10"/>
        <v>C</v>
      </c>
    </row>
    <row r="234" spans="1:9" x14ac:dyDescent="0.3">
      <c r="A234" s="54" t="s">
        <v>653</v>
      </c>
      <c r="B234" s="65" t="str">
        <f>VLOOKUP(A234,'REFORMA INSUMOS'!$A$1:$G$384,2,FALSE)</f>
        <v>BARRA DE APOIO EM AÇO INOX - 40 CM COM PARAFUSOS E BUCHAS PARA FIXAÇÃO</v>
      </c>
      <c r="C234" s="55" t="str">
        <f>VLOOKUP(A234,'REFORMA INSUMOS'!$A$1:$G$384,3,FALSE)</f>
        <v xml:space="preserve">un    </v>
      </c>
      <c r="D234" s="56">
        <v>12</v>
      </c>
      <c r="E234" s="57">
        <f>VLOOKUP(A234,'REFORMA INSUMOS'!$A$1:$G$384,5,FALSE)</f>
        <v>71.47</v>
      </c>
      <c r="F234" s="58">
        <v>857.64</v>
      </c>
      <c r="G234" s="59">
        <f t="shared" si="9"/>
        <v>4.2362039850467358E-4</v>
      </c>
      <c r="H234" s="60">
        <f t="shared" si="11"/>
        <v>0.9680908196613115</v>
      </c>
      <c r="I234" s="54" t="str">
        <f t="shared" si="10"/>
        <v>C</v>
      </c>
    </row>
    <row r="235" spans="1:9" x14ac:dyDescent="0.3">
      <c r="A235" s="54">
        <v>1218</v>
      </c>
      <c r="B235" s="65" t="str">
        <f>VLOOKUP($A235,'IMPLANTAÇÃO INSUMOS'!$A$2:$G$349,2,FALSE)</f>
        <v>CAIBRO 5x6 CM</v>
      </c>
      <c r="C235" s="55" t="str">
        <f>VLOOKUP(A235,'IMPLANTAÇÃO INSUMOS'!$A$2:$G$349,3,FALSE)</f>
        <v xml:space="preserve">m     </v>
      </c>
      <c r="D235" s="56">
        <v>54.889062000000003</v>
      </c>
      <c r="E235" s="57">
        <f>VLOOKUP(A235,'IMPLANTAÇÃO INSUMOS'!$A$2:$G$349,5,FALSE)</f>
        <v>15.59</v>
      </c>
      <c r="F235" s="58">
        <v>855.72</v>
      </c>
      <c r="G235" s="59">
        <f t="shared" si="9"/>
        <v>4.2267203886061673E-4</v>
      </c>
      <c r="H235" s="60">
        <f t="shared" si="11"/>
        <v>0.96851349170017209</v>
      </c>
      <c r="I235" s="54" t="str">
        <f t="shared" si="10"/>
        <v>C</v>
      </c>
    </row>
    <row r="236" spans="1:9" x14ac:dyDescent="0.3">
      <c r="A236" s="54" t="s">
        <v>655</v>
      </c>
      <c r="B236" s="65" t="str">
        <f>VLOOKUP(A236,'REFORMA INSUMOS'!$A$1:$G$384,2,FALSE)</f>
        <v>LIGACAO FLEXIVEL METÁLICO DIAMETRO 1/2" (ENGATE)</v>
      </c>
      <c r="C236" s="55" t="str">
        <f>VLOOKUP(A236,'REFORMA INSUMOS'!$A$1:$G$384,3,FALSE)</f>
        <v xml:space="preserve">un    </v>
      </c>
      <c r="D236" s="56">
        <v>20</v>
      </c>
      <c r="E236" s="57">
        <f>VLOOKUP(A236,'REFORMA INSUMOS'!$A$1:$G$384,5,FALSE)</f>
        <v>42.41</v>
      </c>
      <c r="F236" s="58">
        <v>848.2</v>
      </c>
      <c r="G236" s="59">
        <f t="shared" si="9"/>
        <v>4.1895763025472712E-4</v>
      </c>
      <c r="H236" s="60">
        <f t="shared" si="11"/>
        <v>0.96893244933042677</v>
      </c>
      <c r="I236" s="54" t="str">
        <f t="shared" si="10"/>
        <v>C</v>
      </c>
    </row>
    <row r="237" spans="1:9" x14ac:dyDescent="0.3">
      <c r="A237" s="54" t="s">
        <v>657</v>
      </c>
      <c r="B237" s="65" t="str">
        <f>VLOOKUP(A237,'REFORMA INSUMOS'!$A$1:$G$384,2,FALSE)</f>
        <v xml:space="preserve">SUPORTE PARA CALHA </v>
      </c>
      <c r="C237" s="55" t="str">
        <f>VLOOKUP(A237,'REFORMA INSUMOS'!$A$1:$G$384,3,FALSE)</f>
        <v xml:space="preserve">un    </v>
      </c>
      <c r="D237" s="56">
        <v>49</v>
      </c>
      <c r="E237" s="57">
        <f>VLOOKUP(A237,'REFORMA INSUMOS'!$A$1:$G$384,5,FALSE)</f>
        <v>17.02</v>
      </c>
      <c r="F237" s="58">
        <v>833.98</v>
      </c>
      <c r="G237" s="59">
        <f t="shared" si="9"/>
        <v>4.1193384164093057E-4</v>
      </c>
      <c r="H237" s="60">
        <f t="shared" si="11"/>
        <v>0.96934438317206773</v>
      </c>
      <c r="I237" s="54" t="str">
        <f t="shared" si="10"/>
        <v>C</v>
      </c>
    </row>
    <row r="238" spans="1:9" x14ac:dyDescent="0.3">
      <c r="A238" s="54">
        <v>2533</v>
      </c>
      <c r="B238" s="65" t="str">
        <f>VLOOKUP(A238,'REFORMA INSUMOS'!$A$1:$G$384,2,FALSE)</f>
        <v>CHAPA PERFILADA 5/16"</v>
      </c>
      <c r="C238" s="55" t="str">
        <f>VLOOKUP(A238,'REFORMA INSUMOS'!$A$1:$G$384,3,FALSE)</f>
        <v xml:space="preserve">Kg    </v>
      </c>
      <c r="D238" s="56">
        <v>96.879900000000006</v>
      </c>
      <c r="E238" s="57">
        <f>VLOOKUP(A238,'REFORMA INSUMOS'!$A$1:$G$384,5,FALSE)</f>
        <v>8.4600000000000009</v>
      </c>
      <c r="F238" s="58">
        <v>819.6</v>
      </c>
      <c r="G238" s="59">
        <f t="shared" si="9"/>
        <v>4.0483102305679597E-4</v>
      </c>
      <c r="H238" s="60">
        <f t="shared" si="11"/>
        <v>0.9697492141951245</v>
      </c>
      <c r="I238" s="54" t="str">
        <f t="shared" si="10"/>
        <v>C</v>
      </c>
    </row>
    <row r="239" spans="1:9" x14ac:dyDescent="0.3">
      <c r="A239" s="54">
        <v>2446</v>
      </c>
      <c r="B239" s="65" t="str">
        <f>VLOOKUP(A239,'REFORMA INSUMOS'!$A$1:$G$384,2,FALSE)</f>
        <v>AÇO CA-60 - 4,2 MM</v>
      </c>
      <c r="C239" s="55" t="str">
        <f>VLOOKUP(A239,'REFORMA INSUMOS'!$A$1:$G$384,3,FALSE)</f>
        <v xml:space="preserve">Kg    </v>
      </c>
      <c r="D239" s="56">
        <v>99.8435755</v>
      </c>
      <c r="E239" s="57">
        <f>VLOOKUP(A239,'REFORMA INSUMOS'!$A$1:$G$384,5,FALSE)</f>
        <v>8.18</v>
      </c>
      <c r="F239" s="58">
        <v>816.71</v>
      </c>
      <c r="G239" s="59">
        <f t="shared" si="9"/>
        <v>4.034035442175645E-4</v>
      </c>
      <c r="H239" s="60">
        <f t="shared" si="11"/>
        <v>0.97015261773934203</v>
      </c>
      <c r="I239" s="54" t="str">
        <f t="shared" si="10"/>
        <v>C</v>
      </c>
    </row>
    <row r="240" spans="1:9" ht="28.8" x14ac:dyDescent="0.3">
      <c r="A240" s="54">
        <v>1379</v>
      </c>
      <c r="B240" s="65" t="str">
        <f>VLOOKUP(A240,'REFORMA INSUMOS'!$A$1:$G$384,2,FALSE)</f>
        <v>FECHADURA PARA SANITARIO LIVRE/OCUPADO REF.: 819 IMAB /719 LAFONTE OU EQUIVALENTE</v>
      </c>
      <c r="C240" s="55" t="str">
        <f>VLOOKUP(A240,'REFORMA INSUMOS'!$A$1:$G$384,3,FALSE)</f>
        <v xml:space="preserve">un    </v>
      </c>
      <c r="D240" s="56">
        <v>23.998367999999999</v>
      </c>
      <c r="E240" s="57">
        <f>VLOOKUP(A240,'REFORMA INSUMOS'!$A$1:$G$384,5,FALSE)</f>
        <v>33.619999999999997</v>
      </c>
      <c r="F240" s="58">
        <v>806.82</v>
      </c>
      <c r="G240" s="59">
        <f t="shared" si="9"/>
        <v>3.9851850417604216E-4</v>
      </c>
      <c r="H240" s="60">
        <f t="shared" si="11"/>
        <v>0.97055113624351808</v>
      </c>
      <c r="I240" s="54" t="str">
        <f t="shared" si="10"/>
        <v>C</v>
      </c>
    </row>
    <row r="241" spans="1:9" x14ac:dyDescent="0.3">
      <c r="A241" s="54" t="s">
        <v>661</v>
      </c>
      <c r="B241" s="65" t="str">
        <f>VLOOKUP(A241,'REFORMA INSUMOS'!$A$1:$G$384,2,FALSE)</f>
        <v>CABO DE AÇO D = 8MM</v>
      </c>
      <c r="C241" s="55" t="str">
        <f>VLOOKUP(A241,'REFORMA INSUMOS'!$A$1:$G$384,3,FALSE)</f>
        <v xml:space="preserve">m     </v>
      </c>
      <c r="D241" s="56">
        <v>63</v>
      </c>
      <c r="E241" s="57">
        <f>VLOOKUP(A241,'REFORMA INSUMOS'!$A$1:$G$384,5,FALSE)</f>
        <v>11.96</v>
      </c>
      <c r="F241" s="58">
        <v>753.48</v>
      </c>
      <c r="G241" s="59">
        <f t="shared" si="9"/>
        <v>3.7217188781458593E-4</v>
      </c>
      <c r="H241" s="60">
        <f t="shared" si="11"/>
        <v>0.97092330813133265</v>
      </c>
      <c r="I241" s="54" t="str">
        <f t="shared" si="10"/>
        <v>C</v>
      </c>
    </row>
    <row r="242" spans="1:9" ht="28.8" x14ac:dyDescent="0.3">
      <c r="A242" s="54">
        <v>2074</v>
      </c>
      <c r="B242" s="65" t="str">
        <f>VLOOKUP($A242,'IMPLANTAÇÃO INSUMOS'!$A$2:$G$349,2,FALSE)</f>
        <v>FUNDO PRIMER ADMIRAL CINZA 581 SUMARÉ / REKOMAR PRB 502 CINZA RENNER OU EQUIVALENTE</v>
      </c>
      <c r="C242" s="55" t="str">
        <f>VLOOKUP(A242,'IMPLANTAÇÃO INSUMOS'!$A$2:$G$349,3,FALSE)</f>
        <v xml:space="preserve">l     </v>
      </c>
      <c r="D242" s="56">
        <v>21.829719999999998</v>
      </c>
      <c r="E242" s="57">
        <f>VLOOKUP(A242,'IMPLANTAÇÃO INSUMOS'!$A$2:$G$349,5,FALSE)</f>
        <v>33.22</v>
      </c>
      <c r="F242" s="58">
        <v>725.18</v>
      </c>
      <c r="G242" s="59">
        <f t="shared" si="9"/>
        <v>3.5819346181103866E-4</v>
      </c>
      <c r="H242" s="60">
        <f t="shared" si="11"/>
        <v>0.97128150159314364</v>
      </c>
      <c r="I242" s="54" t="str">
        <f t="shared" si="10"/>
        <v>C</v>
      </c>
    </row>
    <row r="243" spans="1:9" ht="28.8" x14ac:dyDescent="0.3">
      <c r="A243" s="54" t="s">
        <v>663</v>
      </c>
      <c r="B243" s="65" t="str">
        <f>VLOOKUP(A243,'REFORMA INSUMOS'!$A$1:$G$384,2,FALSE)</f>
        <v>CHUVEIRO COMUM EM PLASTICO BRANCO, COM CANO, 3 TEMPERATURAS, 5500 W (110/220 V)</v>
      </c>
      <c r="C243" s="55" t="str">
        <f>VLOOKUP(A243,'REFORMA INSUMOS'!$A$1:$G$384,3,FALSE)</f>
        <v xml:space="preserve">un    </v>
      </c>
      <c r="D243" s="56">
        <v>8</v>
      </c>
      <c r="E243" s="57">
        <f>VLOOKUP(A243,'REFORMA INSUMOS'!$A$1:$G$384,5,FALSE)</f>
        <v>90</v>
      </c>
      <c r="F243" s="58">
        <v>720</v>
      </c>
      <c r="G243" s="59">
        <f t="shared" si="9"/>
        <v>3.5563486652134347E-4</v>
      </c>
      <c r="H243" s="60">
        <f t="shared" si="11"/>
        <v>0.97163713645966499</v>
      </c>
      <c r="I243" s="54" t="str">
        <f t="shared" si="10"/>
        <v>C</v>
      </c>
    </row>
    <row r="244" spans="1:9" x14ac:dyDescent="0.3">
      <c r="A244" s="54">
        <v>2052</v>
      </c>
      <c r="B244" s="65" t="str">
        <f>VLOOKUP(A244,'REFORMA INSUMOS'!$A$1:$G$384,2,FALSE)</f>
        <v>TINTA PVA LATEX</v>
      </c>
      <c r="C244" s="55" t="str">
        <f>VLOOKUP(A244,'REFORMA INSUMOS'!$A$1:$G$384,3,FALSE)</f>
        <v xml:space="preserve">l     </v>
      </c>
      <c r="D244" s="56">
        <v>32.459800000000001</v>
      </c>
      <c r="E244" s="57">
        <f>VLOOKUP(A244,'REFORMA INSUMOS'!$A$1:$G$384,5,FALSE)</f>
        <v>20.94</v>
      </c>
      <c r="F244" s="58">
        <v>679.7</v>
      </c>
      <c r="G244" s="59">
        <f t="shared" si="9"/>
        <v>3.3572919274244049E-4</v>
      </c>
      <c r="H244" s="60">
        <f t="shared" si="11"/>
        <v>0.97197286565240748</v>
      </c>
      <c r="I244" s="54" t="str">
        <f t="shared" si="10"/>
        <v>C</v>
      </c>
    </row>
    <row r="245" spans="1:9" x14ac:dyDescent="0.3">
      <c r="A245" s="54">
        <v>3980</v>
      </c>
      <c r="B245" s="65" t="str">
        <f>VLOOKUP(A245,'REFORMA INSUMOS'!$A$1:$G$384,2,FALSE)</f>
        <v>CARTUCHO PARA SOLDA EXOTÉRMICA 115 G</v>
      </c>
      <c r="C245" s="55" t="str">
        <f>VLOOKUP(A245,'REFORMA INSUMOS'!$A$1:$G$384,3,FALSE)</f>
        <v xml:space="preserve">un    </v>
      </c>
      <c r="D245" s="56">
        <v>30</v>
      </c>
      <c r="E245" s="57">
        <f>VLOOKUP(A245,'REFORMA INSUMOS'!$A$1:$G$384,5,FALSE)</f>
        <v>21.73</v>
      </c>
      <c r="F245" s="58">
        <v>651.9</v>
      </c>
      <c r="G245" s="59">
        <f t="shared" si="9"/>
        <v>3.2199773539619969E-4</v>
      </c>
      <c r="H245" s="60">
        <f t="shared" si="11"/>
        <v>0.97229486338780369</v>
      </c>
      <c r="I245" s="54" t="str">
        <f t="shared" si="10"/>
        <v>C</v>
      </c>
    </row>
    <row r="246" spans="1:9" x14ac:dyDescent="0.3">
      <c r="A246" s="54" t="s">
        <v>667</v>
      </c>
      <c r="B246" s="65" t="str">
        <f>VLOOKUP(A246,'REFORMA INSUMOS'!$A$1:$G$384,2,FALSE)</f>
        <v>CONDULETE DE ALUMINIO SILICIO, TIPO LB,DE 1/2", COM TAMPA</v>
      </c>
      <c r="C246" s="55" t="str">
        <f>VLOOKUP(A246,'REFORMA INSUMOS'!$A$1:$G$384,3,FALSE)</f>
        <v xml:space="preserve">un    </v>
      </c>
      <c r="D246" s="56">
        <v>45</v>
      </c>
      <c r="E246" s="57">
        <f>VLOOKUP(A246,'REFORMA INSUMOS'!$A$1:$G$384,5,FALSE)</f>
        <v>14.09</v>
      </c>
      <c r="F246" s="58">
        <v>634.04999999999995</v>
      </c>
      <c r="G246" s="59">
        <f t="shared" si="9"/>
        <v>3.1318095433035804E-4</v>
      </c>
      <c r="H246" s="60">
        <f t="shared" si="11"/>
        <v>0.97260804434213399</v>
      </c>
      <c r="I246" s="54" t="str">
        <f t="shared" si="10"/>
        <v>C</v>
      </c>
    </row>
    <row r="247" spans="1:9" x14ac:dyDescent="0.3">
      <c r="A247" s="54" t="s">
        <v>669</v>
      </c>
      <c r="B247" s="65" t="str">
        <f>VLOOKUP(A247,'REFORMA INSUMOS'!$A$1:$G$384,2,FALSE)</f>
        <v xml:space="preserve">REGISTRO DE GAVETA C/CANOPLA DIAM.3/4" </v>
      </c>
      <c r="C247" s="55" t="str">
        <f>VLOOKUP(A247,'REFORMA INSUMOS'!$A$1:$G$384,3,FALSE)</f>
        <v xml:space="preserve">un    </v>
      </c>
      <c r="D247" s="56">
        <v>7</v>
      </c>
      <c r="E247" s="57">
        <f>VLOOKUP(A247,'REFORMA INSUMOS'!$A$1:$G$384,5,FALSE)</f>
        <v>90.52</v>
      </c>
      <c r="F247" s="58">
        <v>633.64</v>
      </c>
      <c r="G247" s="59">
        <f t="shared" si="9"/>
        <v>3.1297844003136676E-4</v>
      </c>
      <c r="H247" s="60">
        <f t="shared" si="11"/>
        <v>0.97292102278216541</v>
      </c>
      <c r="I247" s="54" t="str">
        <f t="shared" si="10"/>
        <v>C</v>
      </c>
    </row>
    <row r="248" spans="1:9" x14ac:dyDescent="0.3">
      <c r="A248" s="54" t="s">
        <v>347</v>
      </c>
      <c r="B248" s="65" t="str">
        <f>VLOOKUP(A248,'REFORMA INSUMOS'!$A$1:$G$384,2,FALSE)</f>
        <v>TUBO SOLDAVEL PARA ESGOTO DIAMETRO 40 MM</v>
      </c>
      <c r="C248" s="55" t="str">
        <f>VLOOKUP(A248,'REFORMA INSUMOS'!$A$1:$G$384,3,FALSE)</f>
        <v xml:space="preserve">m     </v>
      </c>
      <c r="D248" s="56">
        <v>101.594666</v>
      </c>
      <c r="E248" s="57">
        <f>VLOOKUP(A248,'REFORMA INSUMOS'!$A$1:$G$384,5,FALSE)</f>
        <v>6.2</v>
      </c>
      <c r="F248" s="58">
        <v>629.88</v>
      </c>
      <c r="G248" s="59">
        <f t="shared" si="9"/>
        <v>3.1112123572842195E-4</v>
      </c>
      <c r="H248" s="60">
        <f t="shared" si="11"/>
        <v>0.97323214401789382</v>
      </c>
      <c r="I248" s="54" t="str">
        <f t="shared" si="10"/>
        <v>C</v>
      </c>
    </row>
    <row r="249" spans="1:9" ht="28.8" x14ac:dyDescent="0.3">
      <c r="A249" s="54" t="s">
        <v>671</v>
      </c>
      <c r="B249" s="65" t="str">
        <f>VLOOKUP(A249,'REFORMA INSUMOS'!$A$1:$G$384,2,FALSE)</f>
        <v>CONDULETE DE ALUMINIO TIPO LR, PARA ELETRODUTO ROSCAVEL DE 1 1/2", COM TAMPA CEGA</v>
      </c>
      <c r="C249" s="55" t="str">
        <f>VLOOKUP(A249,'REFORMA INSUMOS'!$A$1:$G$384,3,FALSE)</f>
        <v xml:space="preserve">un    </v>
      </c>
      <c r="D249" s="56">
        <v>20</v>
      </c>
      <c r="E249" s="57">
        <f>VLOOKUP(A249,'REFORMA INSUMOS'!$A$1:$G$384,5,FALSE)</f>
        <v>31.1</v>
      </c>
      <c r="F249" s="58">
        <v>622</v>
      </c>
      <c r="G249" s="59">
        <f t="shared" si="9"/>
        <v>3.0722900968927169E-4</v>
      </c>
      <c r="H249" s="60">
        <f t="shared" si="11"/>
        <v>0.97353937302758309</v>
      </c>
      <c r="I249" s="54" t="str">
        <f t="shared" si="10"/>
        <v>C</v>
      </c>
    </row>
    <row r="250" spans="1:9" x14ac:dyDescent="0.3">
      <c r="A250" s="54">
        <v>2133</v>
      </c>
      <c r="B250" s="65" t="str">
        <f>VLOOKUP(A250,'REFORMA INSUMOS'!$A$1:$G$384,2,FALSE)</f>
        <v>VIGOTA DE MADEIRA 6x12</v>
      </c>
      <c r="C250" s="55" t="str">
        <f>VLOOKUP(A250,'REFORMA INSUMOS'!$A$1:$G$384,3,FALSE)</f>
        <v xml:space="preserve">m     </v>
      </c>
      <c r="D250" s="56">
        <v>20.2226499</v>
      </c>
      <c r="E250" s="57">
        <f>VLOOKUP(A250,'REFORMA INSUMOS'!$A$1:$G$384,5,FALSE)</f>
        <v>30.12</v>
      </c>
      <c r="F250" s="58">
        <v>609.09</v>
      </c>
      <c r="G250" s="59">
        <f t="shared" si="9"/>
        <v>3.0085227895761818E-4</v>
      </c>
      <c r="H250" s="60">
        <f t="shared" si="11"/>
        <v>0.97384022530654069</v>
      </c>
      <c r="I250" s="54" t="str">
        <f t="shared" si="10"/>
        <v>C</v>
      </c>
    </row>
    <row r="251" spans="1:9" x14ac:dyDescent="0.3">
      <c r="A251" s="54" t="s">
        <v>673</v>
      </c>
      <c r="B251" s="65" t="str">
        <f>VLOOKUP(A251,'REFORMA INSUMOS'!$A$1:$G$384,2,FALSE)</f>
        <v>CUBA DE AÇO INOX ISIS 2C 34BL DE *72X40*CM OU EQUIVALENTE</v>
      </c>
      <c r="C251" s="55" t="str">
        <f>VLOOKUP(A251,'REFORMA INSUMOS'!$A$1:$G$384,3,FALSE)</f>
        <v xml:space="preserve">un    </v>
      </c>
      <c r="D251" s="56">
        <v>1</v>
      </c>
      <c r="E251" s="57">
        <f>VLOOKUP(A251,'REFORMA INSUMOS'!$A$1:$G$384,5,FALSE)</f>
        <v>608.57000000000005</v>
      </c>
      <c r="F251" s="58">
        <v>608.57000000000005</v>
      </c>
      <c r="G251" s="59">
        <f t="shared" si="9"/>
        <v>3.0059543155401943E-4</v>
      </c>
      <c r="H251" s="60">
        <f t="shared" si="11"/>
        <v>0.97414082073809471</v>
      </c>
      <c r="I251" s="54" t="str">
        <f t="shared" si="10"/>
        <v>C</v>
      </c>
    </row>
    <row r="252" spans="1:9" x14ac:dyDescent="0.3">
      <c r="A252" s="54">
        <v>2418</v>
      </c>
      <c r="B252" s="65" t="str">
        <f>VLOOKUP($A252,'IMPLANTAÇÃO INSUMOS'!$A$2:$G$349,2,FALSE)</f>
        <v>CANALETA DE CONCRETO 19 X 19 X 19 (NBR 6136)</v>
      </c>
      <c r="C252" s="55" t="str">
        <f>VLOOKUP(A252,'IMPLANTAÇÃO INSUMOS'!$A$2:$G$349,3,FALSE)</f>
        <v xml:space="preserve">un    </v>
      </c>
      <c r="D252" s="56">
        <v>157.584</v>
      </c>
      <c r="E252" s="57">
        <f>VLOOKUP(A252,'IMPLANTAÇÃO INSUMOS'!$A$2:$G$349,5,FALSE)</f>
        <v>3.82</v>
      </c>
      <c r="F252" s="58">
        <v>601.97</v>
      </c>
      <c r="G252" s="59">
        <f t="shared" si="9"/>
        <v>2.9733544527757379E-4</v>
      </c>
      <c r="H252" s="60">
        <f t="shared" si="11"/>
        <v>0.97443815618337226</v>
      </c>
      <c r="I252" s="54" t="str">
        <f t="shared" si="10"/>
        <v>C</v>
      </c>
    </row>
    <row r="253" spans="1:9" ht="28.8" x14ac:dyDescent="0.3">
      <c r="A253" s="54" t="s">
        <v>675</v>
      </c>
      <c r="B253" s="65" t="str">
        <f>VLOOKUP(A253,'REFORMA INSUMOS'!$A$1:$G$384,2,FALSE)</f>
        <v>PLACA DE SINALIZAÇÃO EM ALUMÍNIO 35 X 25 CM - "PERIGO - GÁS INFLAMÁVEL - PROIBIDO FUMAR"</v>
      </c>
      <c r="C253" s="55" t="str">
        <f>VLOOKUP(A253,'REFORMA INSUMOS'!$A$1:$G$384,3,FALSE)</f>
        <v xml:space="preserve">un    </v>
      </c>
      <c r="D253" s="56">
        <v>12</v>
      </c>
      <c r="E253" s="57">
        <f>VLOOKUP(A253,'REFORMA INSUMOS'!$A$1:$G$384,5,FALSE)</f>
        <v>50</v>
      </c>
      <c r="F253" s="58">
        <v>600</v>
      </c>
      <c r="G253" s="59">
        <f t="shared" si="9"/>
        <v>2.9636238876778619E-4</v>
      </c>
      <c r="H253" s="60">
        <f t="shared" si="11"/>
        <v>0.97473451857214</v>
      </c>
      <c r="I253" s="54" t="str">
        <f t="shared" si="10"/>
        <v>C</v>
      </c>
    </row>
    <row r="254" spans="1:9" x14ac:dyDescent="0.3">
      <c r="A254" s="54">
        <v>1176</v>
      </c>
      <c r="B254" s="65" t="str">
        <f>VLOOKUP(A254,'REFORMA INSUMOS'!$A$1:$G$384,2,FALSE)</f>
        <v>BUCHA DE NYLON COM PARAFUSO 10 CM - S16</v>
      </c>
      <c r="C254" s="55" t="str">
        <f>VLOOKUP(A254,'REFORMA INSUMOS'!$A$1:$G$384,3,FALSE)</f>
        <v xml:space="preserve">un    </v>
      </c>
      <c r="D254" s="56">
        <v>147</v>
      </c>
      <c r="E254" s="57">
        <f>VLOOKUP(A254,'REFORMA INSUMOS'!$A$1:$G$384,5,FALSE)</f>
        <v>4</v>
      </c>
      <c r="F254" s="58">
        <v>588</v>
      </c>
      <c r="G254" s="59">
        <f t="shared" si="9"/>
        <v>2.9043514099243048E-4</v>
      </c>
      <c r="H254" s="60">
        <f t="shared" si="11"/>
        <v>0.97502495371313247</v>
      </c>
      <c r="I254" s="54" t="str">
        <f t="shared" si="10"/>
        <v>C</v>
      </c>
    </row>
    <row r="255" spans="1:9" x14ac:dyDescent="0.3">
      <c r="A255" s="54">
        <v>110</v>
      </c>
      <c r="B255" s="65" t="str">
        <f>VLOOKUP($A255,'IMPLANTAÇÃO INSUMOS'!$A$2:$G$349,2,FALSE)</f>
        <v>ÁCIDO MURIÁTICO (D=1,2 KG/L)</v>
      </c>
      <c r="C255" s="55" t="str">
        <f>VLOOKUP(A255,'IMPLANTAÇÃO INSUMOS'!$A$2:$G$349,3,FALSE)</f>
        <v xml:space="preserve">l     </v>
      </c>
      <c r="D255" s="56">
        <v>58.481999999999999</v>
      </c>
      <c r="E255" s="57">
        <f>VLOOKUP(A255,'IMPLANTAÇÃO INSUMOS'!$A$2:$G$349,5,FALSE)</f>
        <v>10</v>
      </c>
      <c r="F255" s="58">
        <v>584.82000000000005</v>
      </c>
      <c r="G255" s="59">
        <f t="shared" si="9"/>
        <v>2.8886442033196124E-4</v>
      </c>
      <c r="H255" s="60">
        <f t="shared" si="11"/>
        <v>0.97531381813346441</v>
      </c>
      <c r="I255" s="54" t="str">
        <f t="shared" si="10"/>
        <v>C</v>
      </c>
    </row>
    <row r="256" spans="1:9" x14ac:dyDescent="0.3">
      <c r="A256" s="54" t="s">
        <v>678</v>
      </c>
      <c r="B256" s="65" t="str">
        <f>VLOOKUP(A256,'REFORMA INSUMOS'!$A$1:$G$384,2,FALSE)</f>
        <v>BUCHA DE REDUCAO DE FERRO GALVANIZADO, COM ROSCA BSP, DE 1 1/2" X 1"</v>
      </c>
      <c r="C256" s="55" t="str">
        <f>VLOOKUP(A256,'REFORMA INSUMOS'!$A$1:$G$384,3,FALSE)</f>
        <v xml:space="preserve">un    </v>
      </c>
      <c r="D256" s="56">
        <v>25</v>
      </c>
      <c r="E256" s="57">
        <f>VLOOKUP(A256,'REFORMA INSUMOS'!$A$1:$G$384,5,FALSE)</f>
        <v>23.11</v>
      </c>
      <c r="F256" s="58">
        <v>577.75</v>
      </c>
      <c r="G256" s="59">
        <f t="shared" si="9"/>
        <v>2.8537228351764745E-4</v>
      </c>
      <c r="H256" s="60">
        <f t="shared" si="11"/>
        <v>0.97559919041698206</v>
      </c>
      <c r="I256" s="54" t="str">
        <f t="shared" si="10"/>
        <v>C</v>
      </c>
    </row>
    <row r="257" spans="1:9" x14ac:dyDescent="0.3">
      <c r="A257" s="54">
        <v>2057</v>
      </c>
      <c r="B257" s="65" t="str">
        <f>VLOOKUP($A257,'IMPLANTAÇÃO INSUMOS'!$A$2:$G$349,2,FALSE)</f>
        <v>TERRA VEGETAL</v>
      </c>
      <c r="C257" s="55" t="str">
        <f>VLOOKUP(A257,'IMPLANTAÇÃO INSUMOS'!$A$2:$G$349,3,FALSE)</f>
        <v xml:space="preserve">m3    </v>
      </c>
      <c r="D257" s="56">
        <v>20.7044</v>
      </c>
      <c r="E257" s="57">
        <f>VLOOKUP(A257,'IMPLANTAÇÃO INSUMOS'!$A$2:$G$349,5,FALSE)</f>
        <v>27.75</v>
      </c>
      <c r="F257" s="58">
        <v>574.54</v>
      </c>
      <c r="G257" s="59">
        <f t="shared" si="9"/>
        <v>2.837867447377398E-4</v>
      </c>
      <c r="H257" s="60">
        <f t="shared" si="11"/>
        <v>0.97588297716171979</v>
      </c>
      <c r="I257" s="54" t="str">
        <f t="shared" si="10"/>
        <v>C</v>
      </c>
    </row>
    <row r="258" spans="1:9" ht="28.8" x14ac:dyDescent="0.3">
      <c r="A258" s="54" t="s">
        <v>680</v>
      </c>
      <c r="B258" s="65" t="str">
        <f>VLOOKUP(A258,'REFORMA INSUMOS'!$A$1:$G$384,2,FALSE)</f>
        <v>CONDULET EM LIGA DE ALUMÍNIO, COM TAMPA, ENTRADAS ROSCÁVEIS PARA ELETRODUTO DE 1", TIPO MÚLTIPLO C/TAMPA</v>
      </c>
      <c r="C258" s="55" t="str">
        <f>VLOOKUP(A258,'REFORMA INSUMOS'!$A$1:$G$384,3,FALSE)</f>
        <v xml:space="preserve">un    </v>
      </c>
      <c r="D258" s="56">
        <v>27</v>
      </c>
      <c r="E258" s="57">
        <f>VLOOKUP(A258,'REFORMA INSUMOS'!$A$1:$G$384,5,FALSE)</f>
        <v>21.18</v>
      </c>
      <c r="F258" s="58">
        <v>571.86</v>
      </c>
      <c r="G258" s="59">
        <f t="shared" si="9"/>
        <v>2.8246299273457703E-4</v>
      </c>
      <c r="H258" s="60">
        <f t="shared" si="11"/>
        <v>0.97616544015445439</v>
      </c>
      <c r="I258" s="54" t="str">
        <f t="shared" si="10"/>
        <v>C</v>
      </c>
    </row>
    <row r="259" spans="1:9" x14ac:dyDescent="0.3">
      <c r="A259" s="54" t="s">
        <v>682</v>
      </c>
      <c r="B259" s="65" t="str">
        <f>VLOOKUP(A259,'REFORMA INSUMOS'!$A$1:$G$384,2,FALSE)</f>
        <v>REGISTRO DE GAVETA BRUTO DIAMETRO 2"</v>
      </c>
      <c r="C259" s="55" t="str">
        <f>VLOOKUP(A259,'REFORMA INSUMOS'!$A$1:$G$384,3,FALSE)</f>
        <v xml:space="preserve">un    </v>
      </c>
      <c r="D259" s="56">
        <v>3</v>
      </c>
      <c r="E259" s="57">
        <f>VLOOKUP(A259,'REFORMA INSUMOS'!$A$1:$G$384,5,FALSE)</f>
        <v>190.45</v>
      </c>
      <c r="F259" s="58">
        <v>571.35</v>
      </c>
      <c r="G259" s="59">
        <f t="shared" si="9"/>
        <v>2.8221108470412445E-4</v>
      </c>
      <c r="H259" s="60">
        <f t="shared" si="11"/>
        <v>0.97644765123915855</v>
      </c>
      <c r="I259" s="54" t="str">
        <f t="shared" si="10"/>
        <v>C</v>
      </c>
    </row>
    <row r="260" spans="1:9" ht="28.8" x14ac:dyDescent="0.3">
      <c r="A260" s="54">
        <v>2987</v>
      </c>
      <c r="B260" s="65" t="str">
        <f>VLOOKUP($A260,'IMPLANTAÇÃO INSUMOS'!$A$2:$G$349,2,FALSE)</f>
        <v>FIXADOR EM POLIAMIDA, COM CAPS PLÁSTICO E PARAFUSO EM AÇO INOX CABEÇA SEXTAVADA M6 X 40 MM PARA GRADIL METÁLICO</v>
      </c>
      <c r="C260" s="55" t="str">
        <f>VLOOKUP(A260,'IMPLANTAÇÃO INSUMOS'!$A$2:$G$349,3,FALSE)</f>
        <v xml:space="preserve">un    </v>
      </c>
      <c r="D260" s="56">
        <v>145.825368</v>
      </c>
      <c r="E260" s="57">
        <f>VLOOKUP(A260,'IMPLANTAÇÃO INSUMOS'!$A$2:$G$349,5,FALSE)</f>
        <v>3.91</v>
      </c>
      <c r="F260" s="58">
        <v>570.16999999999996</v>
      </c>
      <c r="G260" s="59">
        <f t="shared" si="9"/>
        <v>2.8162823867288107E-4</v>
      </c>
      <c r="H260" s="60">
        <f t="shared" si="11"/>
        <v>0.97672927947783139</v>
      </c>
      <c r="I260" s="54" t="str">
        <f t="shared" si="10"/>
        <v>C</v>
      </c>
    </row>
    <row r="261" spans="1:9" x14ac:dyDescent="0.3">
      <c r="A261" s="54">
        <v>1440</v>
      </c>
      <c r="B261" s="65" t="str">
        <f>VLOOKUP($A261,'IMPLANTAÇÃO INSUMOS'!$A$2:$G$349,2,FALSE)</f>
        <v>ADUBO MINERAL NPK (4/14/8)</v>
      </c>
      <c r="C261" s="55" t="str">
        <f>VLOOKUP(A261,'IMPLANTAÇÃO INSUMOS'!$A$2:$G$349,3,FALSE)</f>
        <v xml:space="preserve">Kg    </v>
      </c>
      <c r="D261" s="56">
        <v>155.84399999999999</v>
      </c>
      <c r="E261" s="57">
        <f>VLOOKUP(A261,'IMPLANTAÇÃO INSUMOS'!$A$2:$G$349,5,FALSE)</f>
        <v>3.58</v>
      </c>
      <c r="F261" s="58">
        <v>557.91999999999996</v>
      </c>
      <c r="G261" s="59">
        <f t="shared" si="9"/>
        <v>2.7557750656887213E-4</v>
      </c>
      <c r="H261" s="60">
        <f t="shared" si="11"/>
        <v>0.97700485698440032</v>
      </c>
      <c r="I261" s="54" t="str">
        <f t="shared" si="10"/>
        <v>C</v>
      </c>
    </row>
    <row r="262" spans="1:9" x14ac:dyDescent="0.3">
      <c r="A262" s="54" t="s">
        <v>684</v>
      </c>
      <c r="B262" s="65" t="str">
        <f>VLOOKUP(A262,'REFORMA INSUMOS'!$A$1:$G$384,2,FALSE)</f>
        <v>REGISTRO DE GAVETA C/CANOPLA DIAM. 1"</v>
      </c>
      <c r="C262" s="55" t="str">
        <f>VLOOKUP(A262,'REFORMA INSUMOS'!$A$1:$G$384,3,FALSE)</f>
        <v xml:space="preserve">un    </v>
      </c>
      <c r="D262" s="56">
        <v>4</v>
      </c>
      <c r="E262" s="57">
        <f>VLOOKUP(A262,'REFORMA INSUMOS'!$A$1:$G$384,5,FALSE)</f>
        <v>139.01</v>
      </c>
      <c r="F262" s="58">
        <v>556.04</v>
      </c>
      <c r="G262" s="59">
        <f t="shared" si="9"/>
        <v>2.746489044173997E-4</v>
      </c>
      <c r="H262" s="60">
        <f t="shared" si="11"/>
        <v>0.97727950588881773</v>
      </c>
      <c r="I262" s="54" t="str">
        <f t="shared" si="10"/>
        <v>C</v>
      </c>
    </row>
    <row r="263" spans="1:9" x14ac:dyDescent="0.3">
      <c r="A263" s="54" t="s">
        <v>188</v>
      </c>
      <c r="B263" s="65" t="str">
        <f>VLOOKUP(A263,'REFORMA INSUMOS'!$A$1:$G$384,2,FALSE)</f>
        <v>TUBO SOLDAVEL PVC MARROM DIAM. 50 MM</v>
      </c>
      <c r="C263" s="55" t="str">
        <f>VLOOKUP(A263,'REFORMA INSUMOS'!$A$1:$G$384,3,FALSE)</f>
        <v xml:space="preserve">m     </v>
      </c>
      <c r="D263" s="56">
        <v>37.369999999999997</v>
      </c>
      <c r="E263" s="57">
        <f>VLOOKUP(A263,'REFORMA INSUMOS'!$A$1:$G$384,5,FALSE)</f>
        <v>14.64</v>
      </c>
      <c r="F263" s="58">
        <v>547.09</v>
      </c>
      <c r="G263" s="59">
        <f t="shared" si="9"/>
        <v>2.7022816545161363E-4</v>
      </c>
      <c r="H263" s="60">
        <f t="shared" si="11"/>
        <v>0.97754973405426937</v>
      </c>
      <c r="I263" s="54" t="str">
        <f t="shared" si="10"/>
        <v>C</v>
      </c>
    </row>
    <row r="264" spans="1:9" x14ac:dyDescent="0.3">
      <c r="A264" s="54" t="s">
        <v>686</v>
      </c>
      <c r="B264" s="65" t="str">
        <f>VLOOKUP(A264,'REFORMA INSUMOS'!$A$1:$G$384,2,FALSE)</f>
        <v>GRELHA REDONDA ACO INOX ROTATIVO 150 MM (ESGOTO)</v>
      </c>
      <c r="C264" s="55" t="str">
        <f>VLOOKUP(A264,'REFORMA INSUMOS'!$A$1:$G$384,3,FALSE)</f>
        <v xml:space="preserve">un    </v>
      </c>
      <c r="D264" s="56">
        <v>14</v>
      </c>
      <c r="E264" s="57">
        <f>VLOOKUP(A264,'REFORMA INSUMOS'!$A$1:$G$384,5,FALSE)</f>
        <v>38.78</v>
      </c>
      <c r="F264" s="58">
        <v>542.91999999999996</v>
      </c>
      <c r="G264" s="59">
        <f t="shared" si="9"/>
        <v>2.6816844684967748E-4</v>
      </c>
      <c r="H264" s="60">
        <f t="shared" si="11"/>
        <v>0.977817902501119</v>
      </c>
      <c r="I264" s="54" t="str">
        <f t="shared" si="10"/>
        <v>C</v>
      </c>
    </row>
    <row r="265" spans="1:9" x14ac:dyDescent="0.3">
      <c r="A265" s="54">
        <v>2859</v>
      </c>
      <c r="B265" s="65" t="str">
        <f>VLOOKUP($A265,'IMPLANTAÇÃO INSUMOS'!$A$2:$G$349,2,FALSE)</f>
        <v xml:space="preserve">PACOTE COM 1.000 FOLHAS DUAS DOBRAS DE PAPEL TOALHA INTERFOLHAS BRANCA   </v>
      </c>
      <c r="C265" s="55" t="str">
        <f>VLOOKUP(A265,'IMPLANTAÇÃO INSUMOS'!$A$2:$G$349,3,FALSE)</f>
        <v xml:space="preserve">PAC   </v>
      </c>
      <c r="D265" s="56">
        <v>30.860499999999998</v>
      </c>
      <c r="E265" s="57">
        <f>VLOOKUP(A265,'IMPLANTAÇÃO INSUMOS'!$A$2:$G$349,5,FALSE)</f>
        <v>17.21</v>
      </c>
      <c r="F265" s="58">
        <v>531.1</v>
      </c>
      <c r="G265" s="59">
        <f t="shared" si="9"/>
        <v>2.6233010779095213E-4</v>
      </c>
      <c r="H265" s="60">
        <f t="shared" si="11"/>
        <v>0.97808023260890997</v>
      </c>
      <c r="I265" s="54" t="str">
        <f t="shared" si="10"/>
        <v>C</v>
      </c>
    </row>
    <row r="266" spans="1:9" x14ac:dyDescent="0.3">
      <c r="A266" s="54">
        <v>1703</v>
      </c>
      <c r="B266" s="65" t="str">
        <f>VLOOKUP(A266,'REFORMA INSUMOS'!$A$1:$G$384,2,FALSE)</f>
        <v>COMPENSADO PLASTIFICADO 12 MM 2,20X1,10 M</v>
      </c>
      <c r="C266" s="55" t="str">
        <f>VLOOKUP(A266,'REFORMA INSUMOS'!$A$1:$G$384,3,FALSE)</f>
        <v xml:space="preserve">m2    </v>
      </c>
      <c r="D266" s="56">
        <v>11.587274000000001</v>
      </c>
      <c r="E266" s="57">
        <f>VLOOKUP(A266,'REFORMA INSUMOS'!$A$1:$G$384,5,FALSE)</f>
        <v>45.42</v>
      </c>
      <c r="F266" s="58">
        <v>526.28</v>
      </c>
      <c r="G266" s="59">
        <f t="shared" si="9"/>
        <v>2.5994932993451752E-4</v>
      </c>
      <c r="H266" s="60">
        <f t="shared" si="11"/>
        <v>0.97834018193884453</v>
      </c>
      <c r="I266" s="54" t="str">
        <f t="shared" si="10"/>
        <v>C</v>
      </c>
    </row>
    <row r="267" spans="1:9" ht="28.8" x14ac:dyDescent="0.3">
      <c r="A267" s="54" t="s">
        <v>688</v>
      </c>
      <c r="B267" s="65" t="str">
        <f>VLOOKUP(A267,'REFORMA INSUMOS'!$A$1:$G$384,2,FALSE)</f>
        <v>TANQUE ACO INOX 304 0,7MM TAMANHO MÉDIO - MEDIDAS APROXIMADAS 50 X 40 X 22 CM (C X L X A)</v>
      </c>
      <c r="C267" s="55" t="str">
        <f>VLOOKUP(A267,'REFORMA INSUMOS'!$A$1:$G$384,3,FALSE)</f>
        <v xml:space="preserve">un    </v>
      </c>
      <c r="D267" s="56">
        <v>1</v>
      </c>
      <c r="E267" s="57">
        <f>VLOOKUP(A267,'REFORMA INSUMOS'!$A$1:$G$384,5,FALSE)</f>
        <v>523.65</v>
      </c>
      <c r="F267" s="58">
        <v>523.65</v>
      </c>
      <c r="G267" s="59">
        <f t="shared" si="9"/>
        <v>2.5865027479708539E-4</v>
      </c>
      <c r="H267" s="60">
        <f t="shared" si="11"/>
        <v>0.97859883221364163</v>
      </c>
      <c r="I267" s="54" t="str">
        <f t="shared" si="10"/>
        <v>C</v>
      </c>
    </row>
    <row r="268" spans="1:9" x14ac:dyDescent="0.3">
      <c r="A268" s="54">
        <v>2132</v>
      </c>
      <c r="B268" s="65" t="str">
        <f>VLOOKUP($A268,'IMPLANTAÇÃO INSUMOS'!$A$2:$G$349,2,FALSE)</f>
        <v>VIGOTA DE MADEIRA 6x16</v>
      </c>
      <c r="C268" s="55" t="str">
        <f>VLOOKUP(A268,'IMPLANTAÇÃO INSUMOS'!$A$2:$G$349,3,FALSE)</f>
        <v xml:space="preserve">m     </v>
      </c>
      <c r="D268" s="56">
        <v>16.751818</v>
      </c>
      <c r="E268" s="57">
        <f>VLOOKUP(A268,'IMPLANTAÇÃO INSUMOS'!$A$2:$G$349,5,FALSE)</f>
        <v>31.12</v>
      </c>
      <c r="F268" s="58">
        <v>521.30999999999995</v>
      </c>
      <c r="G268" s="59">
        <f t="shared" si="9"/>
        <v>2.5749446148089103E-4</v>
      </c>
      <c r="H268" s="60">
        <f t="shared" si="11"/>
        <v>0.97885632667512257</v>
      </c>
      <c r="I268" s="54" t="str">
        <f t="shared" si="10"/>
        <v>C</v>
      </c>
    </row>
    <row r="269" spans="1:9" x14ac:dyDescent="0.3">
      <c r="A269" s="54" t="s">
        <v>690</v>
      </c>
      <c r="B269" s="65" t="str">
        <f>VLOOKUP(A269,'REFORMA INSUMOS'!$A$1:$G$384,2,FALSE)</f>
        <v>CONDULETE DE ALUMINIO SILICIO, TIPO TB,DE 1", COM TAMPA</v>
      </c>
      <c r="C269" s="55" t="str">
        <f>VLOOKUP(A269,'REFORMA INSUMOS'!$A$1:$G$384,3,FALSE)</f>
        <v xml:space="preserve">un    </v>
      </c>
      <c r="D269" s="56">
        <v>23</v>
      </c>
      <c r="E269" s="57">
        <f>VLOOKUP(A269,'REFORMA INSUMOS'!$A$1:$G$384,5,FALSE)</f>
        <v>22.54</v>
      </c>
      <c r="F269" s="58">
        <v>518.41999999999996</v>
      </c>
      <c r="G269" s="59">
        <f t="shared" ref="G269:G332" si="12">F269/$F$604</f>
        <v>2.560669826416595E-4</v>
      </c>
      <c r="H269" s="60">
        <f t="shared" si="11"/>
        <v>0.97911239365776426</v>
      </c>
      <c r="I269" s="54" t="str">
        <f t="shared" ref="I269:I332" si="13">IF(H269&lt;=$M$12,"A",IF(H269&lt;=$M$13,"B","C"))</f>
        <v>C</v>
      </c>
    </row>
    <row r="270" spans="1:9" x14ac:dyDescent="0.3">
      <c r="A270" s="54" t="s">
        <v>358</v>
      </c>
      <c r="B270" s="65" t="str">
        <f>VLOOKUP(A270,'REFORMA INSUMOS'!$A$1:$G$384,2,FALSE)</f>
        <v>TUBO DE LIGACAO PVC CROMADO DE 1.1/2"</v>
      </c>
      <c r="C270" s="55" t="str">
        <f>VLOOKUP(A270,'REFORMA INSUMOS'!$A$1:$G$384,3,FALSE)</f>
        <v xml:space="preserve">un    </v>
      </c>
      <c r="D270" s="56">
        <v>17.054867999999999</v>
      </c>
      <c r="E270" s="57">
        <f>VLOOKUP(A270,'REFORMA INSUMOS'!$A$1:$G$384,5,FALSE)</f>
        <v>30.29</v>
      </c>
      <c r="F270" s="58">
        <v>516.59</v>
      </c>
      <c r="G270" s="59">
        <f t="shared" si="12"/>
        <v>2.5516307735591782E-4</v>
      </c>
      <c r="H270" s="60">
        <f t="shared" ref="H270:H333" si="14">G270+H269</f>
        <v>0.97936755673512021</v>
      </c>
      <c r="I270" s="54" t="str">
        <f t="shared" si="13"/>
        <v>C</v>
      </c>
    </row>
    <row r="271" spans="1:9" x14ac:dyDescent="0.3">
      <c r="A271" s="54" t="s">
        <v>168</v>
      </c>
      <c r="B271" s="65" t="str">
        <f>VLOOKUP($A271,'IMPLANTAÇÃO INSUMOS'!$A$2:$G$349,2,FALSE)</f>
        <v>JOELHO 90 GRAUS SOLDAVEL DIAMETRO 75 MM</v>
      </c>
      <c r="C271" s="55" t="str">
        <f>VLOOKUP(A271,'IMPLANTAÇÃO INSUMOS'!$A$2:$G$349,3,FALSE)</f>
        <v xml:space="preserve">un    </v>
      </c>
      <c r="D271" s="56">
        <v>5</v>
      </c>
      <c r="E271" s="57">
        <f>VLOOKUP(A271,'IMPLANTAÇÃO INSUMOS'!$A$2:$G$349,5,FALSE)</f>
        <v>101.11</v>
      </c>
      <c r="F271" s="58">
        <v>505.55</v>
      </c>
      <c r="G271" s="59">
        <f t="shared" si="12"/>
        <v>2.4971000940259052E-4</v>
      </c>
      <c r="H271" s="60">
        <f t="shared" si="14"/>
        <v>0.97961726674452276</v>
      </c>
      <c r="I271" s="54" t="str">
        <f t="shared" si="13"/>
        <v>C</v>
      </c>
    </row>
    <row r="272" spans="1:9" x14ac:dyDescent="0.3">
      <c r="A272" s="54">
        <v>3991</v>
      </c>
      <c r="B272" s="65" t="str">
        <f>VLOOKUP($A272,'IMPLANTAÇÃO INSUMOS'!$A$2:$G$349,2,FALSE)</f>
        <v>LUMINÁRIA TIPO ARANDELA DE USO EXTERNO - BASE E-27</v>
      </c>
      <c r="C272" s="55" t="str">
        <f>VLOOKUP(A272,'IMPLANTAÇÃO INSUMOS'!$A$2:$G$349,3,FALSE)</f>
        <v xml:space="preserve">un    </v>
      </c>
      <c r="D272" s="56">
        <v>5</v>
      </c>
      <c r="E272" s="57">
        <f>VLOOKUP(A272,'IMPLANTAÇÃO INSUMOS'!$A$2:$G$349,5,FALSE)</f>
        <v>100.63</v>
      </c>
      <c r="F272" s="58">
        <v>503.15</v>
      </c>
      <c r="G272" s="59">
        <f t="shared" si="12"/>
        <v>2.4852455984751938E-4</v>
      </c>
      <c r="H272" s="60">
        <f t="shared" si="14"/>
        <v>0.97986579130437024</v>
      </c>
      <c r="I272" s="54" t="str">
        <f t="shared" si="13"/>
        <v>C</v>
      </c>
    </row>
    <row r="273" spans="1:9" x14ac:dyDescent="0.3">
      <c r="A273" s="54">
        <v>3259</v>
      </c>
      <c r="B273" s="65" t="str">
        <f>VLOOKUP(A273,'REFORMA INSUMOS'!$A$1:$G$384,2,FALSE)</f>
        <v>DISJUNTOR MONOPOLAR DE 10 A 32-A</v>
      </c>
      <c r="C273" s="55" t="str">
        <f>VLOOKUP(A273,'REFORMA INSUMOS'!$A$1:$G$384,3,FALSE)</f>
        <v xml:space="preserve">un    </v>
      </c>
      <c r="D273" s="56">
        <v>43.031182000000001</v>
      </c>
      <c r="E273" s="57">
        <f>VLOOKUP(A273,'REFORMA INSUMOS'!$A$1:$G$384,5,FALSE)</f>
        <v>11.52</v>
      </c>
      <c r="F273" s="58">
        <v>495.71</v>
      </c>
      <c r="G273" s="59">
        <f t="shared" si="12"/>
        <v>2.4484966622679883E-4</v>
      </c>
      <c r="H273" s="60">
        <f t="shared" si="14"/>
        <v>0.98011064097059708</v>
      </c>
      <c r="I273" s="54" t="str">
        <f t="shared" si="13"/>
        <v>C</v>
      </c>
    </row>
    <row r="274" spans="1:9" x14ac:dyDescent="0.3">
      <c r="A274" s="54">
        <v>2690</v>
      </c>
      <c r="B274" s="65" t="str">
        <f>VLOOKUP(A274,'REFORMA INSUMOS'!$A$1:$G$384,2,FALSE)</f>
        <v>ARGAMASSA DE REJUNTAMENTO</v>
      </c>
      <c r="C274" s="55" t="str">
        <f>VLOOKUP(A274,'REFORMA INSUMOS'!$A$1:$G$384,3,FALSE)</f>
        <v xml:space="preserve">Kg    </v>
      </c>
      <c r="D274" s="56">
        <v>65.801080900000002</v>
      </c>
      <c r="E274" s="57">
        <f>VLOOKUP(A274,'REFORMA INSUMOS'!$A$1:$G$384,5,FALSE)</f>
        <v>7.44</v>
      </c>
      <c r="F274" s="58">
        <v>489.56</v>
      </c>
      <c r="G274" s="59">
        <f t="shared" si="12"/>
        <v>2.4181195174192903E-4</v>
      </c>
      <c r="H274" s="60">
        <f t="shared" si="14"/>
        <v>0.98035245292233897</v>
      </c>
      <c r="I274" s="54" t="str">
        <f t="shared" si="13"/>
        <v>C</v>
      </c>
    </row>
    <row r="275" spans="1:9" x14ac:dyDescent="0.3">
      <c r="A275" s="54">
        <v>1970</v>
      </c>
      <c r="B275" s="65" t="str">
        <f>VLOOKUP(A275,'REFORMA INSUMOS'!$A$1:$G$384,2,FALSE)</f>
        <v>DILUENTE AGUARRÁS</v>
      </c>
      <c r="C275" s="55" t="str">
        <f>VLOOKUP(A275,'REFORMA INSUMOS'!$A$1:$G$384,3,FALSE)</f>
        <v xml:space="preserve">l     </v>
      </c>
      <c r="D275" s="56">
        <v>25.601992199999998</v>
      </c>
      <c r="E275" s="57">
        <f>VLOOKUP(A275,'REFORMA INSUMOS'!$A$1:$G$384,5,FALSE)</f>
        <v>18.84</v>
      </c>
      <c r="F275" s="58">
        <v>482.33</v>
      </c>
      <c r="G275" s="59">
        <f t="shared" si="12"/>
        <v>2.3824078495727721E-4</v>
      </c>
      <c r="H275" s="60">
        <f t="shared" si="14"/>
        <v>0.98059069370729623</v>
      </c>
      <c r="I275" s="54" t="str">
        <f t="shared" si="13"/>
        <v>C</v>
      </c>
    </row>
    <row r="276" spans="1:9" x14ac:dyDescent="0.3">
      <c r="A276" s="54" t="s">
        <v>320</v>
      </c>
      <c r="B276" s="65" t="str">
        <f>VLOOKUP(A276,'REFORMA INSUMOS'!$A$1:$G$384,2,FALSE)</f>
        <v>SIFAO METALICO P/PIA 1.1/2X2"</v>
      </c>
      <c r="C276" s="55" t="str">
        <f>VLOOKUP(A276,'REFORMA INSUMOS'!$A$1:$G$384,3,FALSE)</f>
        <v xml:space="preserve">un    </v>
      </c>
      <c r="D276" s="56">
        <v>2.22444</v>
      </c>
      <c r="E276" s="57">
        <f>VLOOKUP(A276,'REFORMA INSUMOS'!$A$1:$G$384,5,FALSE)</f>
        <v>216.39</v>
      </c>
      <c r="F276" s="58">
        <v>481.34</v>
      </c>
      <c r="G276" s="59">
        <f t="shared" si="12"/>
        <v>2.3775178701581034E-4</v>
      </c>
      <c r="H276" s="60">
        <f t="shared" si="14"/>
        <v>0.98082844549431203</v>
      </c>
      <c r="I276" s="54" t="str">
        <f t="shared" si="13"/>
        <v>C</v>
      </c>
    </row>
    <row r="277" spans="1:9" ht="28.8" x14ac:dyDescent="0.3">
      <c r="A277" s="54" t="s">
        <v>693</v>
      </c>
      <c r="B277" s="65" t="str">
        <f>VLOOKUP(A277,'REFORMA INSUMOS'!$A$1:$G$384,2,FALSE)</f>
        <v>CONDULETE DE ALUMINIO TIPO LR, PARA ELETRODUTO ROSCAVEL DE 1", COM TAMPA CEGA</v>
      </c>
      <c r="C277" s="55" t="str">
        <f>VLOOKUP(A277,'REFORMA INSUMOS'!$A$1:$G$384,3,FALSE)</f>
        <v xml:space="preserve">un    </v>
      </c>
      <c r="D277" s="56">
        <v>30</v>
      </c>
      <c r="E277" s="57">
        <f>VLOOKUP(A277,'REFORMA INSUMOS'!$A$1:$G$384,5,FALSE)</f>
        <v>16.02</v>
      </c>
      <c r="F277" s="58">
        <v>480.6</v>
      </c>
      <c r="G277" s="59">
        <f t="shared" si="12"/>
        <v>2.3738627340299677E-4</v>
      </c>
      <c r="H277" s="60">
        <f t="shared" si="14"/>
        <v>0.981065831767715</v>
      </c>
      <c r="I277" s="54" t="str">
        <f t="shared" si="13"/>
        <v>C</v>
      </c>
    </row>
    <row r="278" spans="1:9" x14ac:dyDescent="0.3">
      <c r="A278" s="54">
        <v>1265</v>
      </c>
      <c r="B278" s="65" t="str">
        <f>VLOOKUP(A278,'REFORMA INSUMOS'!$A$1:$G$384,2,FALSE)</f>
        <v>DOBRADIÇA FERRO POLIDO 3.1/2 x 3" COM PARAFUSO</v>
      </c>
      <c r="C278" s="55" t="str">
        <f>VLOOKUP(A278,'REFORMA INSUMOS'!$A$1:$G$384,3,FALSE)</f>
        <v xml:space="preserve">un    </v>
      </c>
      <c r="D278" s="56">
        <v>36.928565499999998</v>
      </c>
      <c r="E278" s="57">
        <f>VLOOKUP(A278,'REFORMA INSUMOS'!$A$1:$G$384,5,FALSE)</f>
        <v>12.89</v>
      </c>
      <c r="F278" s="58">
        <v>476</v>
      </c>
      <c r="G278" s="59">
        <f t="shared" si="12"/>
        <v>2.3511416175577707E-4</v>
      </c>
      <c r="H278" s="60">
        <f t="shared" si="14"/>
        <v>0.98130094592947081</v>
      </c>
      <c r="I278" s="54" t="str">
        <f t="shared" si="13"/>
        <v>C</v>
      </c>
    </row>
    <row r="279" spans="1:9" ht="28.8" x14ac:dyDescent="0.3">
      <c r="A279" s="54" t="s">
        <v>172</v>
      </c>
      <c r="B279" s="65" t="str">
        <f>VLOOKUP($A279,'IMPLANTAÇÃO INSUMOS'!$A$2:$G$349,2,FALSE)</f>
        <v>TRELICA NERVURADA (ESPACADOR), ALTURA = 120,0 MM, DIAMETRO DOS BANZOS INFERIORES E SUPERIOR = 6,0 MM, DIAMETRO DA DIAGONAL = 4,2 MM</v>
      </c>
      <c r="C279" s="55" t="str">
        <f>VLOOKUP(A279,'IMPLANTAÇÃO INSUMOS'!$A$2:$G$349,3,FALSE)</f>
        <v xml:space="preserve">m     </v>
      </c>
      <c r="D279" s="56">
        <v>85.017901499999994</v>
      </c>
      <c r="E279" s="57">
        <f>VLOOKUP(A279,'IMPLANTAÇÃO INSUMOS'!$A$2:$G$349,5,FALSE)</f>
        <v>5.57</v>
      </c>
      <c r="F279" s="58">
        <v>473.54</v>
      </c>
      <c r="G279" s="59">
        <f t="shared" si="12"/>
        <v>2.3389907596182914E-4</v>
      </c>
      <c r="H279" s="60">
        <f t="shared" si="14"/>
        <v>0.98153484500543264</v>
      </c>
      <c r="I279" s="54" t="str">
        <f t="shared" si="13"/>
        <v>C</v>
      </c>
    </row>
    <row r="280" spans="1:9" x14ac:dyDescent="0.3">
      <c r="A280" s="54" t="s">
        <v>174</v>
      </c>
      <c r="B280" s="65" t="str">
        <f>VLOOKUP($A280,'IMPLANTAÇÃO INSUMOS'!$A$2:$G$349,2,FALSE)</f>
        <v>BURITI (MAURITIA FLEXUOSA)</v>
      </c>
      <c r="C280" s="55" t="str">
        <f>VLOOKUP(A280,'IMPLANTAÇÃO INSUMOS'!$A$2:$G$349,3,FALSE)</f>
        <v xml:space="preserve">un    </v>
      </c>
      <c r="D280" s="56">
        <v>2</v>
      </c>
      <c r="E280" s="57">
        <f>VLOOKUP(A280,'IMPLANTAÇÃO INSUMOS'!$A$2:$G$349,5,FALSE)</f>
        <v>230.04</v>
      </c>
      <c r="F280" s="58">
        <v>460.08</v>
      </c>
      <c r="G280" s="59">
        <f t="shared" si="12"/>
        <v>2.2725067970713847E-4</v>
      </c>
      <c r="H280" s="60">
        <f t="shared" si="14"/>
        <v>0.98176209568513984</v>
      </c>
      <c r="I280" s="54" t="str">
        <f t="shared" si="13"/>
        <v>C</v>
      </c>
    </row>
    <row r="281" spans="1:9" x14ac:dyDescent="0.3">
      <c r="A281" s="54" t="s">
        <v>696</v>
      </c>
      <c r="B281" s="65" t="str">
        <f>VLOOKUP(A281,'REFORMA INSUMOS'!$A$1:$G$384,2,FALSE)</f>
        <v>CURVA 90 GRAUS CURTA DIAMETRO 100 mm (ESGOTO)</v>
      </c>
      <c r="C281" s="55" t="str">
        <f>VLOOKUP(A281,'REFORMA INSUMOS'!$A$1:$G$384,3,FALSE)</f>
        <v xml:space="preserve">un    </v>
      </c>
      <c r="D281" s="56">
        <v>16</v>
      </c>
      <c r="E281" s="57">
        <f>VLOOKUP(A281,'REFORMA INSUMOS'!$A$1:$G$384,5,FALSE)</f>
        <v>28.7</v>
      </c>
      <c r="F281" s="58">
        <v>459.2</v>
      </c>
      <c r="G281" s="59">
        <f t="shared" si="12"/>
        <v>2.2681601487027904E-4</v>
      </c>
      <c r="H281" s="60">
        <f t="shared" si="14"/>
        <v>0.98198891170001013</v>
      </c>
      <c r="I281" s="54" t="str">
        <f t="shared" si="13"/>
        <v>C</v>
      </c>
    </row>
    <row r="282" spans="1:9" x14ac:dyDescent="0.3">
      <c r="A282" s="54">
        <v>2947</v>
      </c>
      <c r="B282" s="65" t="str">
        <f>VLOOKUP($A282,'IMPLANTAÇÃO INSUMOS'!$A$2:$G$349,2,FALSE)</f>
        <v>FABRICAÇÃO / MONTAGEM</v>
      </c>
      <c r="C282" s="55" t="str">
        <f>VLOOKUP(A282,'IMPLANTAÇÃO INSUMOS'!$A$2:$G$349,3,FALSE)</f>
        <v xml:space="preserve">un    </v>
      </c>
      <c r="D282" s="56">
        <v>1</v>
      </c>
      <c r="E282" s="57">
        <f>VLOOKUP(A282,'IMPLANTAÇÃO INSUMOS'!$A$2:$G$349,5,FALSE)</f>
        <v>458.66</v>
      </c>
      <c r="F282" s="58">
        <v>458.66</v>
      </c>
      <c r="G282" s="59">
        <f t="shared" si="12"/>
        <v>2.2654928872038805E-4</v>
      </c>
      <c r="H282" s="60">
        <f t="shared" si="14"/>
        <v>0.98221546098873047</v>
      </c>
      <c r="I282" s="54" t="str">
        <f t="shared" si="13"/>
        <v>C</v>
      </c>
    </row>
    <row r="283" spans="1:9" x14ac:dyDescent="0.3">
      <c r="A283" s="54" t="s">
        <v>698</v>
      </c>
      <c r="B283" s="65" t="str">
        <f>VLOOKUP(A283,'REFORMA INSUMOS'!$A$1:$G$384,2,FALSE)</f>
        <v>MASTRO TELESCOPICO DE 4 METROS (3 M X DN= 2" + 1 M X DN= 1 1/2")</v>
      </c>
      <c r="C283" s="55" t="str">
        <f>VLOOKUP(A283,'REFORMA INSUMOS'!$A$1:$G$384,3,FALSE)</f>
        <v xml:space="preserve">un    </v>
      </c>
      <c r="D283" s="56">
        <v>1</v>
      </c>
      <c r="E283" s="57">
        <f>VLOOKUP(A283,'REFORMA INSUMOS'!$A$1:$G$384,5,FALSE)</f>
        <v>440.86</v>
      </c>
      <c r="F283" s="58">
        <v>440.86</v>
      </c>
      <c r="G283" s="59">
        <f t="shared" si="12"/>
        <v>2.1775720452027705E-4</v>
      </c>
      <c r="H283" s="60">
        <f t="shared" si="14"/>
        <v>0.9824332181932508</v>
      </c>
      <c r="I283" s="54" t="str">
        <f t="shared" si="13"/>
        <v>C</v>
      </c>
    </row>
    <row r="284" spans="1:9" x14ac:dyDescent="0.3">
      <c r="A284" s="54" t="s">
        <v>700</v>
      </c>
      <c r="B284" s="65" t="str">
        <f>VLOOKUP(A284,'REFORMA INSUMOS'!$A$1:$G$384,2,FALSE)</f>
        <v>BUCHA DE REDUCAO DE FERRO GALVANIZADO, COM ROSCA BSP, DE 2" X 1"</v>
      </c>
      <c r="C284" s="55" t="str">
        <f>VLOOKUP(A284,'REFORMA INSUMOS'!$A$1:$G$384,3,FALSE)</f>
        <v xml:space="preserve">un    </v>
      </c>
      <c r="D284" s="56">
        <v>14</v>
      </c>
      <c r="E284" s="57">
        <f>VLOOKUP(A284,'REFORMA INSUMOS'!$A$1:$G$384,5,FALSE)</f>
        <v>31.01</v>
      </c>
      <c r="F284" s="58">
        <v>434.14</v>
      </c>
      <c r="G284" s="59">
        <f t="shared" si="12"/>
        <v>2.1443794576607783E-4</v>
      </c>
      <c r="H284" s="60">
        <f t="shared" si="14"/>
        <v>0.98264765613901683</v>
      </c>
      <c r="I284" s="54" t="str">
        <f t="shared" si="13"/>
        <v>C</v>
      </c>
    </row>
    <row r="285" spans="1:9" x14ac:dyDescent="0.3">
      <c r="A285" s="54" t="s">
        <v>178</v>
      </c>
      <c r="B285" s="65" t="str">
        <f>VLOOKUP($A285,'IMPLANTAÇÃO INSUMOS'!$A$2:$G$349,2,FALSE)</f>
        <v>TÊ DE REDUÇÃO PVC SOLDÁVEL 60 X 50MM</v>
      </c>
      <c r="C285" s="55" t="str">
        <f>VLOOKUP(A285,'IMPLANTAÇÃO INSUMOS'!$A$2:$G$349,3,FALSE)</f>
        <v xml:space="preserve">un    </v>
      </c>
      <c r="D285" s="56">
        <v>6</v>
      </c>
      <c r="E285" s="57">
        <f>VLOOKUP(A285,'IMPLANTAÇÃO INSUMOS'!$A$2:$G$349,5,FALSE)</f>
        <v>69.900000000000006</v>
      </c>
      <c r="F285" s="58">
        <v>419.4</v>
      </c>
      <c r="G285" s="59">
        <f t="shared" si="12"/>
        <v>2.0715730974868256E-4</v>
      </c>
      <c r="H285" s="60">
        <f t="shared" si="14"/>
        <v>0.98285481344876546</v>
      </c>
      <c r="I285" s="54" t="str">
        <f t="shared" si="13"/>
        <v>C</v>
      </c>
    </row>
    <row r="286" spans="1:9" x14ac:dyDescent="0.3">
      <c r="A286" s="54" t="s">
        <v>210</v>
      </c>
      <c r="B286" s="65" t="str">
        <f>VLOOKUP(A286,'REFORMA INSUMOS'!$A$1:$G$384,2,FALSE)</f>
        <v>TUBO SOLDAVEL PVC MARROM DIAM. 25 MM</v>
      </c>
      <c r="C286" s="55" t="str">
        <f>VLOOKUP(A286,'REFORMA INSUMOS'!$A$1:$G$384,3,FALSE)</f>
        <v xml:space="preserve">m     </v>
      </c>
      <c r="D286" s="56">
        <v>112.872816</v>
      </c>
      <c r="E286" s="57">
        <f>VLOOKUP(A286,'REFORMA INSUMOS'!$A$1:$G$384,5,FALSE)</f>
        <v>3.7</v>
      </c>
      <c r="F286" s="58">
        <v>417.62</v>
      </c>
      <c r="G286" s="59">
        <f t="shared" si="12"/>
        <v>2.0627810132867145E-4</v>
      </c>
      <c r="H286" s="60">
        <f t="shared" si="14"/>
        <v>0.98306109155009413</v>
      </c>
      <c r="I286" s="54" t="str">
        <f t="shared" si="13"/>
        <v>C</v>
      </c>
    </row>
    <row r="287" spans="1:9" x14ac:dyDescent="0.3">
      <c r="A287" s="54">
        <v>2509</v>
      </c>
      <c r="B287" s="65" t="str">
        <f>VLOOKUP(A287,'REFORMA INSUMOS'!$A$1:$G$384,2,FALSE)</f>
        <v>CABO DE ACO D=6,35 MM (CORDOALHA)</v>
      </c>
      <c r="C287" s="55" t="str">
        <f>VLOOKUP(A287,'REFORMA INSUMOS'!$A$1:$G$384,3,FALSE)</f>
        <v xml:space="preserve">m     </v>
      </c>
      <c r="D287" s="56">
        <v>59.8</v>
      </c>
      <c r="E287" s="57">
        <f>VLOOKUP(A287,'REFORMA INSUMOS'!$A$1:$G$384,5,FALSE)</f>
        <v>6.97</v>
      </c>
      <c r="F287" s="58">
        <v>416.8</v>
      </c>
      <c r="G287" s="59">
        <f t="shared" si="12"/>
        <v>2.0587307273068882E-4</v>
      </c>
      <c r="H287" s="60">
        <f t="shared" si="14"/>
        <v>0.98326696462282481</v>
      </c>
      <c r="I287" s="54" t="str">
        <f t="shared" si="13"/>
        <v>C</v>
      </c>
    </row>
    <row r="288" spans="1:9" x14ac:dyDescent="0.3">
      <c r="A288" s="54" t="s">
        <v>703</v>
      </c>
      <c r="B288" s="65" t="str">
        <f>VLOOKUP(A288,'REFORMA INSUMOS'!$A$1:$G$384,2,FALSE)</f>
        <v>TUBO LEVE PVC RIGIDO DIAM. 150 MM</v>
      </c>
      <c r="C288" s="55" t="str">
        <f>VLOOKUP(A288,'REFORMA INSUMOS'!$A$1:$G$384,3,FALSE)</f>
        <v xml:space="preserve">m     </v>
      </c>
      <c r="D288" s="56">
        <v>10.1</v>
      </c>
      <c r="E288" s="57">
        <f>VLOOKUP(A288,'REFORMA INSUMOS'!$A$1:$G$384,5,FALSE)</f>
        <v>40.72</v>
      </c>
      <c r="F288" s="58">
        <v>411.27</v>
      </c>
      <c r="G288" s="59">
        <f t="shared" si="12"/>
        <v>2.0314159938087905E-4</v>
      </c>
      <c r="H288" s="60">
        <f t="shared" si="14"/>
        <v>0.98347010622220565</v>
      </c>
      <c r="I288" s="54" t="str">
        <f t="shared" si="13"/>
        <v>C</v>
      </c>
    </row>
    <row r="289" spans="1:9" x14ac:dyDescent="0.3">
      <c r="A289" s="54">
        <v>3364</v>
      </c>
      <c r="B289" s="65" t="str">
        <f>VLOOKUP(A289,'REFORMA INSUMOS'!$A$1:$G$384,2,FALSE)</f>
        <v>LUVA EM AÇO GALVANIZADO A FOGO DIAMETRO 2"</v>
      </c>
      <c r="C289" s="55" t="str">
        <f>VLOOKUP(A289,'REFORMA INSUMOS'!$A$1:$G$384,3,FALSE)</f>
        <v xml:space="preserve">un    </v>
      </c>
      <c r="D289" s="56">
        <v>25</v>
      </c>
      <c r="E289" s="57">
        <f>VLOOKUP(A289,'REFORMA INSUMOS'!$A$1:$G$384,5,FALSE)</f>
        <v>16.27</v>
      </c>
      <c r="F289" s="58">
        <v>406.75</v>
      </c>
      <c r="G289" s="59">
        <f t="shared" si="12"/>
        <v>2.009090027188284E-4</v>
      </c>
      <c r="H289" s="60">
        <f t="shared" si="14"/>
        <v>0.98367101522492451</v>
      </c>
      <c r="I289" s="54" t="str">
        <f t="shared" si="13"/>
        <v>C</v>
      </c>
    </row>
    <row r="290" spans="1:9" ht="28.8" x14ac:dyDescent="0.3">
      <c r="A290" s="54" t="s">
        <v>181</v>
      </c>
      <c r="B290" s="65" t="str">
        <f>VLOOKUP($A290,'IMPLANTAÇÃO INSUMOS'!$A$2:$G$349,2,FALSE)</f>
        <v>MEIO-FIO OU GUIA DE CONCRETO PRE-MOLDADO, TIPO CHAPEU PARA BOCA DE LOBO,  DIMENSOES *1,20* X 0,15 X 0,30 M</v>
      </c>
      <c r="C290" s="55" t="str">
        <f>VLOOKUP(A290,'IMPLANTAÇÃO INSUMOS'!$A$2:$G$349,3,FALSE)</f>
        <v xml:space="preserve">un    </v>
      </c>
      <c r="D290" s="56">
        <v>7.5039999999999996</v>
      </c>
      <c r="E290" s="57">
        <f>VLOOKUP(A290,'IMPLANTAÇÃO INSUMOS'!$A$2:$G$349,5,FALSE)</f>
        <v>51.48</v>
      </c>
      <c r="F290" s="58">
        <v>386.3</v>
      </c>
      <c r="G290" s="59">
        <f t="shared" si="12"/>
        <v>1.9080798463499304E-4</v>
      </c>
      <c r="H290" s="60">
        <f t="shared" si="14"/>
        <v>0.98386182320955951</v>
      </c>
      <c r="I290" s="54" t="str">
        <f t="shared" si="13"/>
        <v>C</v>
      </c>
    </row>
    <row r="291" spans="1:9" x14ac:dyDescent="0.3">
      <c r="A291" s="54" t="s">
        <v>706</v>
      </c>
      <c r="B291" s="65" t="str">
        <f>VLOOKUP(A291,'REFORMA INSUMOS'!$A$1:$G$384,2,FALSE)</f>
        <v xml:space="preserve">REGISTRO DE GAVETA C/CANOPLA DIAM.1.1/2" </v>
      </c>
      <c r="C291" s="55" t="str">
        <f>VLOOKUP(A291,'REFORMA INSUMOS'!$A$1:$G$384,3,FALSE)</f>
        <v xml:space="preserve">un    </v>
      </c>
      <c r="D291" s="56">
        <v>2</v>
      </c>
      <c r="E291" s="57">
        <f>VLOOKUP(A291,'REFORMA INSUMOS'!$A$1:$G$384,5,FALSE)</f>
        <v>189.63</v>
      </c>
      <c r="F291" s="58">
        <v>379.26</v>
      </c>
      <c r="G291" s="59">
        <f t="shared" si="12"/>
        <v>1.8733066594011765E-4</v>
      </c>
      <c r="H291" s="60">
        <f t="shared" si="14"/>
        <v>0.98404915387549963</v>
      </c>
      <c r="I291" s="54" t="str">
        <f t="shared" si="13"/>
        <v>C</v>
      </c>
    </row>
    <row r="292" spans="1:9" x14ac:dyDescent="0.3">
      <c r="A292" s="54">
        <v>2842</v>
      </c>
      <c r="B292" s="65" t="str">
        <f>VLOOKUP($A292,'IMPLANTAÇÃO INSUMOS'!$A$2:$G$349,2,FALSE)</f>
        <v>TINTA LATEX ACRÍLICA 2ª LINHA/ECONÔMICA</v>
      </c>
      <c r="C292" s="55" t="str">
        <f>VLOOKUP(A292,'IMPLANTAÇÃO INSUMOS'!$A$2:$G$349,3,FALSE)</f>
        <v xml:space="preserve">l     </v>
      </c>
      <c r="D292" s="56">
        <v>29.760743999999999</v>
      </c>
      <c r="E292" s="57">
        <f>VLOOKUP(A292,'IMPLANTAÇÃO INSUMOS'!$A$2:$G$349,5,FALSE)</f>
        <v>12.66</v>
      </c>
      <c r="F292" s="58">
        <v>376.77</v>
      </c>
      <c r="G292" s="59">
        <f t="shared" si="12"/>
        <v>1.8610076202673134E-4</v>
      </c>
      <c r="H292" s="60">
        <f t="shared" si="14"/>
        <v>0.98423525463752637</v>
      </c>
      <c r="I292" s="54" t="str">
        <f t="shared" si="13"/>
        <v>C</v>
      </c>
    </row>
    <row r="293" spans="1:9" x14ac:dyDescent="0.3">
      <c r="A293" s="54">
        <v>3939</v>
      </c>
      <c r="B293" s="65" t="str">
        <f>VLOOKUP(A293,'REFORMA INSUMOS'!$A$1:$G$384,2,FALSE)</f>
        <v>DISPOSITIVO DE PROTEÇÃO CONTRA SURTOS(DPS) 275V DE 8 A 40KA</v>
      </c>
      <c r="C293" s="55" t="str">
        <f>VLOOKUP(A293,'REFORMA INSUMOS'!$A$1:$G$384,3,FALSE)</f>
        <v xml:space="preserve">un    </v>
      </c>
      <c r="D293" s="56">
        <v>6</v>
      </c>
      <c r="E293" s="57">
        <f>VLOOKUP(A293,'REFORMA INSUMOS'!$A$1:$G$384,5,FALSE)</f>
        <v>61.63</v>
      </c>
      <c r="F293" s="58">
        <v>369.78</v>
      </c>
      <c r="G293" s="59">
        <f t="shared" si="12"/>
        <v>1.8264814019758663E-4</v>
      </c>
      <c r="H293" s="60">
        <f t="shared" si="14"/>
        <v>0.98441790277772401</v>
      </c>
      <c r="I293" s="54" t="str">
        <f t="shared" si="13"/>
        <v>C</v>
      </c>
    </row>
    <row r="294" spans="1:9" x14ac:dyDescent="0.3">
      <c r="A294" s="54">
        <v>3893</v>
      </c>
      <c r="B294" s="65" t="str">
        <f>VLOOKUP($A294,'IMPLANTAÇÃO INSUMOS'!$A$2:$G$349,2,FALSE)</f>
        <v>SUPORTE PARA 1 PÉTALA PARA LUMINÁRIA DE ILUMINAÇÃO PÚBLICA</v>
      </c>
      <c r="C294" s="55" t="str">
        <f>VLOOKUP(A294,'IMPLANTAÇÃO INSUMOS'!$A$2:$G$349,3,FALSE)</f>
        <v xml:space="preserve">un    </v>
      </c>
      <c r="D294" s="56">
        <v>3</v>
      </c>
      <c r="E294" s="57">
        <f>VLOOKUP(A294,'IMPLANTAÇÃO INSUMOS'!$A$2:$G$349,5,FALSE)</f>
        <v>122.4</v>
      </c>
      <c r="F294" s="58">
        <v>367.2</v>
      </c>
      <c r="G294" s="59">
        <f t="shared" si="12"/>
        <v>1.8137378192588515E-4</v>
      </c>
      <c r="H294" s="60">
        <f t="shared" si="14"/>
        <v>0.98459927655964985</v>
      </c>
      <c r="I294" s="54" t="str">
        <f t="shared" si="13"/>
        <v>C</v>
      </c>
    </row>
    <row r="295" spans="1:9" x14ac:dyDescent="0.3">
      <c r="A295" s="54">
        <v>3360</v>
      </c>
      <c r="B295" s="65" t="str">
        <f>VLOOKUP(A295,'REFORMA INSUMOS'!$A$1:$G$384,2,FALSE)</f>
        <v>LUVA EM AÇO GALVANIZADO A FOGO DIAMETRO 1"</v>
      </c>
      <c r="C295" s="55" t="str">
        <f>VLOOKUP(A295,'REFORMA INSUMOS'!$A$1:$G$384,3,FALSE)</f>
        <v xml:space="preserve">un    </v>
      </c>
      <c r="D295" s="56">
        <v>73</v>
      </c>
      <c r="E295" s="57">
        <f>VLOOKUP(A295,'REFORMA INSUMOS'!$A$1:$G$384,5,FALSE)</f>
        <v>5</v>
      </c>
      <c r="F295" s="58">
        <v>365</v>
      </c>
      <c r="G295" s="59">
        <f t="shared" si="12"/>
        <v>1.8028711983373661E-4</v>
      </c>
      <c r="H295" s="60">
        <f t="shared" si="14"/>
        <v>0.9847795636794836</v>
      </c>
      <c r="I295" s="54" t="str">
        <f t="shared" si="13"/>
        <v>C</v>
      </c>
    </row>
    <row r="296" spans="1:9" x14ac:dyDescent="0.3">
      <c r="A296" s="54" t="s">
        <v>710</v>
      </c>
      <c r="B296" s="65" t="str">
        <f>VLOOKUP(A296,'REFORMA INSUMOS'!$A$1:$G$384,2,FALSE)</f>
        <v>CORPO CAIXA SIFONADA 150 X 185 X 75 MM</v>
      </c>
      <c r="C296" s="55" t="str">
        <f>VLOOKUP(A296,'REFORMA INSUMOS'!$A$1:$G$384,3,FALSE)</f>
        <v xml:space="preserve">un    </v>
      </c>
      <c r="D296" s="56">
        <v>10</v>
      </c>
      <c r="E296" s="57">
        <f>VLOOKUP(A296,'REFORMA INSUMOS'!$A$1:$G$384,5,FALSE)</f>
        <v>36.17</v>
      </c>
      <c r="F296" s="58">
        <v>361.7</v>
      </c>
      <c r="G296" s="59">
        <f t="shared" si="12"/>
        <v>1.7865712669551379E-4</v>
      </c>
      <c r="H296" s="60">
        <f t="shared" si="14"/>
        <v>0.98495822080617912</v>
      </c>
      <c r="I296" s="54" t="str">
        <f t="shared" si="13"/>
        <v>C</v>
      </c>
    </row>
    <row r="297" spans="1:9" x14ac:dyDescent="0.3">
      <c r="A297" s="54" t="s">
        <v>712</v>
      </c>
      <c r="B297" s="65" t="str">
        <f>VLOOKUP(A297,'REFORMA INSUMOS'!$A$1:$G$384,2,FALSE)</f>
        <v>CONDULETE DE ALUMINIO TIPO T, PARA ELETRODUTO ROSCAVEL DE 2", COM TAMPA CEGA</v>
      </c>
      <c r="C297" s="55" t="str">
        <f>VLOOKUP(A297,'REFORMA INSUMOS'!$A$1:$G$384,3,FALSE)</f>
        <v xml:space="preserve">un    </v>
      </c>
      <c r="D297" s="56">
        <v>7</v>
      </c>
      <c r="E297" s="57">
        <f>VLOOKUP(A297,'REFORMA INSUMOS'!$A$1:$G$384,5,FALSE)</f>
        <v>50.7</v>
      </c>
      <c r="F297" s="58">
        <v>354.9</v>
      </c>
      <c r="G297" s="59">
        <f t="shared" si="12"/>
        <v>1.7529835295614554E-4</v>
      </c>
      <c r="H297" s="60">
        <f t="shared" si="14"/>
        <v>0.98513351915913527</v>
      </c>
      <c r="I297" s="54" t="str">
        <f t="shared" si="13"/>
        <v>C</v>
      </c>
    </row>
    <row r="298" spans="1:9" x14ac:dyDescent="0.3">
      <c r="A298" s="54">
        <v>3314</v>
      </c>
      <c r="B298" s="65" t="str">
        <f>VLOOKUP($A298,'IMPLANTAÇÃO INSUMOS'!$A$2:$G$349,2,FALSE)</f>
        <v>FIO ISOLADO 750 V, PIRASTIC 2,5 MM2</v>
      </c>
      <c r="C298" s="55" t="str">
        <f>VLOOKUP(A298,'IMPLANTAÇÃO INSUMOS'!$A$2:$G$349,3,FALSE)</f>
        <v xml:space="preserve">m     </v>
      </c>
      <c r="D298" s="56">
        <v>125.79862</v>
      </c>
      <c r="E298" s="57">
        <f>VLOOKUP(A298,'IMPLANTAÇÃO INSUMOS'!$A$2:$G$349,5,FALSE)</f>
        <v>2.81</v>
      </c>
      <c r="F298" s="58">
        <v>353.49</v>
      </c>
      <c r="G298" s="59">
        <f t="shared" si="12"/>
        <v>1.7460190134254124E-4</v>
      </c>
      <c r="H298" s="60">
        <f t="shared" si="14"/>
        <v>0.98530812106047783</v>
      </c>
      <c r="I298" s="54" t="str">
        <f t="shared" si="13"/>
        <v>C</v>
      </c>
    </row>
    <row r="299" spans="1:9" x14ac:dyDescent="0.3">
      <c r="A299" s="54" t="s">
        <v>186</v>
      </c>
      <c r="B299" s="65" t="str">
        <f>VLOOKUP($A299,'IMPLANTAÇÃO INSUMOS'!$A$2:$G$349,2,FALSE)</f>
        <v>ARECA BAMBU (DYPISLUTESCENS)</v>
      </c>
      <c r="C299" s="55" t="str">
        <f>VLOOKUP(A299,'IMPLANTAÇÃO INSUMOS'!$A$2:$G$349,3,FALSE)</f>
        <v xml:space="preserve">un    </v>
      </c>
      <c r="D299" s="56">
        <v>7</v>
      </c>
      <c r="E299" s="57">
        <f>VLOOKUP(A299,'IMPLANTAÇÃO INSUMOS'!$A$2:$G$349,5,FALSE)</f>
        <v>49.3</v>
      </c>
      <c r="F299" s="58">
        <v>345.1</v>
      </c>
      <c r="G299" s="59">
        <f t="shared" si="12"/>
        <v>1.7045776727293838E-4</v>
      </c>
      <c r="H299" s="60">
        <f t="shared" si="14"/>
        <v>0.98547857882775081</v>
      </c>
      <c r="I299" s="54" t="str">
        <f t="shared" si="13"/>
        <v>C</v>
      </c>
    </row>
    <row r="300" spans="1:9" x14ac:dyDescent="0.3">
      <c r="A300" s="54">
        <v>3279</v>
      </c>
      <c r="B300" s="65" t="str">
        <f>VLOOKUP(A300,'REFORMA INSUMOS'!$A$1:$G$384,2,FALSE)</f>
        <v>ELETRODUTO DE PVC RIGIDO DIAMETRO 1"</v>
      </c>
      <c r="C300" s="55" t="str">
        <f>VLOOKUP(A300,'REFORMA INSUMOS'!$A$1:$G$384,3,FALSE)</f>
        <v xml:space="preserve">m     </v>
      </c>
      <c r="D300" s="56">
        <v>41.3</v>
      </c>
      <c r="E300" s="57">
        <f>VLOOKUP(A300,'REFORMA INSUMOS'!$A$1:$G$384,5,FALSE)</f>
        <v>8.35</v>
      </c>
      <c r="F300" s="58">
        <v>344.85</v>
      </c>
      <c r="G300" s="59">
        <f t="shared" si="12"/>
        <v>1.7033428294428515E-4</v>
      </c>
      <c r="H300" s="60">
        <f t="shared" si="14"/>
        <v>0.98564891311069514</v>
      </c>
      <c r="I300" s="54" t="str">
        <f t="shared" si="13"/>
        <v>C</v>
      </c>
    </row>
    <row r="301" spans="1:9" x14ac:dyDescent="0.3">
      <c r="A301" s="54" t="s">
        <v>227</v>
      </c>
      <c r="B301" s="65" t="str">
        <f>VLOOKUP(A301,'REFORMA INSUMOS'!$A$1:$G$384,2,FALSE)</f>
        <v>TE 90 GRAUS SOLDAVEL DIAMETRO 60 MM</v>
      </c>
      <c r="C301" s="55" t="str">
        <f>VLOOKUP(A301,'REFORMA INSUMOS'!$A$1:$G$384,3,FALSE)</f>
        <v xml:space="preserve">un    </v>
      </c>
      <c r="D301" s="56">
        <v>9</v>
      </c>
      <c r="E301" s="57">
        <f>VLOOKUP(A301,'REFORMA INSUMOS'!$A$1:$G$384,5,FALSE)</f>
        <v>38.15</v>
      </c>
      <c r="F301" s="58">
        <v>343.35</v>
      </c>
      <c r="G301" s="59">
        <f t="shared" si="12"/>
        <v>1.6959337697236568E-4</v>
      </c>
      <c r="H301" s="60">
        <f t="shared" si="14"/>
        <v>0.98581850648766745</v>
      </c>
      <c r="I301" s="54" t="str">
        <f t="shared" si="13"/>
        <v>C</v>
      </c>
    </row>
    <row r="302" spans="1:9" x14ac:dyDescent="0.3">
      <c r="A302" s="54">
        <v>1393</v>
      </c>
      <c r="B302" s="65" t="str">
        <f>VLOOKUP(A302,'REFORMA INSUMOS'!$A$1:$G$384,2,FALSE)</f>
        <v>FERRO REDONDO 1/2" (CHEIO)</v>
      </c>
      <c r="C302" s="55" t="str">
        <f>VLOOKUP(A302,'REFORMA INSUMOS'!$A$1:$G$384,3,FALSE)</f>
        <v xml:space="preserve">Kg    </v>
      </c>
      <c r="D302" s="56">
        <v>36.525434099999998</v>
      </c>
      <c r="E302" s="57">
        <f>VLOOKUP(A302,'REFORMA INSUMOS'!$A$1:$G$384,5,FALSE)</f>
        <v>9.26</v>
      </c>
      <c r="F302" s="58">
        <v>338.22</v>
      </c>
      <c r="G302" s="59">
        <f t="shared" si="12"/>
        <v>1.670594785484011E-4</v>
      </c>
      <c r="H302" s="60">
        <f t="shared" si="14"/>
        <v>0.98598556596621589</v>
      </c>
      <c r="I302" s="54" t="str">
        <f t="shared" si="13"/>
        <v>C</v>
      </c>
    </row>
    <row r="303" spans="1:9" x14ac:dyDescent="0.3">
      <c r="A303" s="54">
        <v>5054</v>
      </c>
      <c r="B303" s="65" t="str">
        <f>VLOOKUP(A303,'REFORMA INSUMOS'!$A$1:$G$384,2,FALSE)</f>
        <v>FABRICAÇÃO / MONTAGEM</v>
      </c>
      <c r="C303" s="55" t="str">
        <f>VLOOKUP(A303,'REFORMA INSUMOS'!$A$1:$G$384,3,FALSE)</f>
        <v xml:space="preserve">un    </v>
      </c>
      <c r="D303" s="56">
        <v>10.42</v>
      </c>
      <c r="E303" s="57">
        <f>VLOOKUP(A303,'REFORMA INSUMOS'!$A$1:$G$384,5,FALSE)</f>
        <v>31.92</v>
      </c>
      <c r="F303" s="58">
        <v>332.6</v>
      </c>
      <c r="G303" s="59">
        <f t="shared" si="12"/>
        <v>1.6428355084027616E-4</v>
      </c>
      <c r="H303" s="60">
        <f t="shared" si="14"/>
        <v>0.9861498495170562</v>
      </c>
      <c r="I303" s="54" t="str">
        <f t="shared" si="13"/>
        <v>C</v>
      </c>
    </row>
    <row r="304" spans="1:9" x14ac:dyDescent="0.3">
      <c r="A304" s="54" t="s">
        <v>715</v>
      </c>
      <c r="B304" s="65" t="str">
        <f>VLOOKUP(A304,'REFORMA INSUMOS'!$A$1:$G$384,2,FALSE)</f>
        <v>TORNEIRA DE PAREDE COM AREJADOR PARA TANQUE DIAM. 1/2" E 3/4"</v>
      </c>
      <c r="C304" s="55" t="str">
        <f>VLOOKUP(A304,'REFORMA INSUMOS'!$A$1:$G$384,3,FALSE)</f>
        <v xml:space="preserve">un    </v>
      </c>
      <c r="D304" s="56">
        <v>4</v>
      </c>
      <c r="E304" s="57">
        <f>VLOOKUP(A304,'REFORMA INSUMOS'!$A$1:$G$384,5,FALSE)</f>
        <v>80.95</v>
      </c>
      <c r="F304" s="58">
        <v>323.8</v>
      </c>
      <c r="G304" s="59">
        <f t="shared" si="12"/>
        <v>1.5993690247168197E-4</v>
      </c>
      <c r="H304" s="60">
        <f t="shared" si="14"/>
        <v>0.98630978641952793</v>
      </c>
      <c r="I304" s="54" t="str">
        <f t="shared" si="13"/>
        <v>C</v>
      </c>
    </row>
    <row r="305" spans="1:9" x14ac:dyDescent="0.3">
      <c r="A305" s="54">
        <v>1881</v>
      </c>
      <c r="B305" s="65" t="str">
        <f>VLOOKUP(A305,'REFORMA INSUMOS'!$A$1:$G$384,2,FALSE)</f>
        <v>PORTA DE ACO (ENROLAR)</v>
      </c>
      <c r="C305" s="55" t="str">
        <f>VLOOKUP(A305,'REFORMA INSUMOS'!$A$1:$G$384,3,FALSE)</f>
        <v xml:space="preserve">m2    </v>
      </c>
      <c r="D305" s="56">
        <v>1.1499999999999999</v>
      </c>
      <c r="E305" s="57">
        <f>VLOOKUP(A305,'REFORMA INSUMOS'!$A$1:$G$384,5,FALSE)</f>
        <v>278.85000000000002</v>
      </c>
      <c r="F305" s="58">
        <v>320.67</v>
      </c>
      <c r="G305" s="59">
        <f t="shared" si="12"/>
        <v>1.5839087867694336E-4</v>
      </c>
      <c r="H305" s="60">
        <f t="shared" si="14"/>
        <v>0.98646817729820491</v>
      </c>
      <c r="I305" s="54" t="str">
        <f t="shared" si="13"/>
        <v>C</v>
      </c>
    </row>
    <row r="306" spans="1:9" x14ac:dyDescent="0.3">
      <c r="A306" s="54">
        <v>1706</v>
      </c>
      <c r="B306" s="65" t="str">
        <f>VLOOKUP(A306,'REFORMA INSUMOS'!$A$1:$G$384,2,FALSE)</f>
        <v>MASSA CORRIDA PVA</v>
      </c>
      <c r="C306" s="55" t="str">
        <f>VLOOKUP(A306,'REFORMA INSUMOS'!$A$1:$G$384,3,FALSE)</f>
        <v xml:space="preserve">Kg    </v>
      </c>
      <c r="D306" s="56">
        <v>85.923000000000002</v>
      </c>
      <c r="E306" s="57">
        <f>VLOOKUP(A306,'REFORMA INSUMOS'!$A$1:$G$384,5,FALSE)</f>
        <v>3.7</v>
      </c>
      <c r="F306" s="58">
        <v>317.91000000000003</v>
      </c>
      <c r="G306" s="59">
        <f t="shared" si="12"/>
        <v>1.5702761168861153E-4</v>
      </c>
      <c r="H306" s="60">
        <f t="shared" si="14"/>
        <v>0.98662520490989347</v>
      </c>
      <c r="I306" s="54" t="str">
        <f t="shared" si="13"/>
        <v>C</v>
      </c>
    </row>
    <row r="307" spans="1:9" ht="43.2" x14ac:dyDescent="0.3">
      <c r="A307" s="54" t="s">
        <v>190</v>
      </c>
      <c r="B307" s="65" t="str">
        <f>VLOOKUP($A307,'IMPLANTAÇÃO INSUMOS'!$A$2:$G$349,2,FALSE)</f>
        <v>Luminária LED embutir tipo balizador 3W, bivolt, para caixa de 4x2, pintura epóxi branco/preto, corpo em alumínio injetado, difusor translúcido e lâmpada LED G9 de 3W, 2700K a 3000K; ref. St1314 Starlumen + St1716 Starlux ou equivalente</v>
      </c>
      <c r="C307" s="55" t="str">
        <f>VLOOKUP(A307,'IMPLANTAÇÃO INSUMOS'!$A$2:$G$349,3,FALSE)</f>
        <v xml:space="preserve">un    </v>
      </c>
      <c r="D307" s="56">
        <v>6</v>
      </c>
      <c r="E307" s="57">
        <f>VLOOKUP(A307,'IMPLANTAÇÃO INSUMOS'!$A$2:$G$349,5,FALSE)</f>
        <v>52.63</v>
      </c>
      <c r="F307" s="58">
        <v>315.77999999999997</v>
      </c>
      <c r="G307" s="59">
        <f t="shared" si="12"/>
        <v>1.5597552520848587E-4</v>
      </c>
      <c r="H307" s="60">
        <f t="shared" si="14"/>
        <v>0.98678118043510199</v>
      </c>
      <c r="I307" s="54" t="str">
        <f t="shared" si="13"/>
        <v>C</v>
      </c>
    </row>
    <row r="308" spans="1:9" x14ac:dyDescent="0.3">
      <c r="A308" s="54" t="s">
        <v>719</v>
      </c>
      <c r="B308" s="65" t="str">
        <f>VLOOKUP(A308,'REFORMA INSUMOS'!$A$1:$G$384,2,FALSE)</f>
        <v>CONECTOR DE MEDIÇÃO (CONECTOR MEDICAO/EMENDA 50MM2 2PF PRT901)</v>
      </c>
      <c r="C308" s="55" t="str">
        <f>VLOOKUP(A308,'REFORMA INSUMOS'!$A$1:$G$384,3,FALSE)</f>
        <v xml:space="preserve">un    </v>
      </c>
      <c r="D308" s="56">
        <v>12</v>
      </c>
      <c r="E308" s="57">
        <f>VLOOKUP(A308,'REFORMA INSUMOS'!$A$1:$G$384,5,FALSE)</f>
        <v>25.78</v>
      </c>
      <c r="F308" s="58">
        <v>309.36</v>
      </c>
      <c r="G308" s="59">
        <f t="shared" si="12"/>
        <v>1.5280444764867058E-4</v>
      </c>
      <c r="H308" s="60">
        <f t="shared" si="14"/>
        <v>0.98693398488275064</v>
      </c>
      <c r="I308" s="54" t="str">
        <f t="shared" si="13"/>
        <v>C</v>
      </c>
    </row>
    <row r="309" spans="1:9" x14ac:dyDescent="0.3">
      <c r="A309" s="54">
        <v>1674</v>
      </c>
      <c r="B309" s="65" t="str">
        <f>VLOOKUP(A309,'REFORMA INSUMOS'!$A$1:$G$384,2,FALSE)</f>
        <v>LIXA PARA PAREDE Nº 100</v>
      </c>
      <c r="C309" s="55" t="str">
        <f>VLOOKUP(A309,'REFORMA INSUMOS'!$A$1:$G$384,3,FALSE)</f>
        <v xml:space="preserve">un    </v>
      </c>
      <c r="D309" s="56">
        <v>271.57275379999999</v>
      </c>
      <c r="E309" s="57">
        <f>VLOOKUP(A309,'REFORMA INSUMOS'!$A$1:$G$384,5,FALSE)</f>
        <v>1.1299999999999999</v>
      </c>
      <c r="F309" s="58">
        <v>306.86</v>
      </c>
      <c r="G309" s="59">
        <f t="shared" si="12"/>
        <v>1.5156960436213813E-4</v>
      </c>
      <c r="H309" s="60">
        <f t="shared" si="14"/>
        <v>0.98708555448711277</v>
      </c>
      <c r="I309" s="54" t="str">
        <f t="shared" si="13"/>
        <v>C</v>
      </c>
    </row>
    <row r="310" spans="1:9" x14ac:dyDescent="0.3">
      <c r="A310" s="54">
        <v>3390</v>
      </c>
      <c r="B310" s="65" t="str">
        <f>VLOOKUP(A310,'REFORMA INSUMOS'!$A$1:$G$384,2,FALSE)</f>
        <v>PARAFUSO P/BUCHA S-10</v>
      </c>
      <c r="C310" s="55" t="str">
        <f>VLOOKUP(A310,'REFORMA INSUMOS'!$A$1:$G$384,3,FALSE)</f>
        <v xml:space="preserve">un    </v>
      </c>
      <c r="D310" s="56">
        <v>536.63400000000001</v>
      </c>
      <c r="E310" s="57">
        <f>VLOOKUP(A310,'REFORMA INSUMOS'!$A$1:$G$384,5,FALSE)</f>
        <v>0.56999999999999995</v>
      </c>
      <c r="F310" s="58">
        <v>305.87</v>
      </c>
      <c r="G310" s="59">
        <f t="shared" si="12"/>
        <v>1.5108060642067127E-4</v>
      </c>
      <c r="H310" s="60">
        <f t="shared" si="14"/>
        <v>0.98723663509353343</v>
      </c>
      <c r="I310" s="54" t="str">
        <f t="shared" si="13"/>
        <v>C</v>
      </c>
    </row>
    <row r="311" spans="1:9" ht="28.8" x14ac:dyDescent="0.3">
      <c r="A311" s="54" t="s">
        <v>192</v>
      </c>
      <c r="B311" s="65" t="str">
        <f>VLOOKUP($A311,'IMPLANTAÇÃO INSUMOS'!$A$2:$G$349,2,FALSE)</f>
        <v>TUBO DE CONCRETO SIMPLES POROSO PARA DRENAGEM (DRENO POROSO), COM ENCAIXE MACHO E FEMEA, DIAMETRO NOMINAL DE 200 MM</v>
      </c>
      <c r="C311" s="55" t="str">
        <f>VLOOKUP(A311,'IMPLANTAÇÃO INSUMOS'!$A$2:$G$349,3,FALSE)</f>
        <v xml:space="preserve">m     </v>
      </c>
      <c r="D311" s="56">
        <v>7.8898000000000001</v>
      </c>
      <c r="E311" s="57">
        <f>VLOOKUP(A311,'IMPLANTAÇÃO INSUMOS'!$A$2:$G$349,5,FALSE)</f>
        <v>38.54</v>
      </c>
      <c r="F311" s="58">
        <v>304.07</v>
      </c>
      <c r="G311" s="59">
        <f t="shared" si="12"/>
        <v>1.5019151925436792E-4</v>
      </c>
      <c r="H311" s="60">
        <f t="shared" si="14"/>
        <v>0.98738682661278776</v>
      </c>
      <c r="I311" s="54" t="str">
        <f t="shared" si="13"/>
        <v>C</v>
      </c>
    </row>
    <row r="312" spans="1:9" x14ac:dyDescent="0.3">
      <c r="A312" s="54" t="s">
        <v>194</v>
      </c>
      <c r="B312" s="65" t="str">
        <f>VLOOKUP($A312,'IMPLANTAÇÃO INSUMOS'!$A$2:$G$349,2,FALSE)</f>
        <v>TORNEIRA DE JARDIM DIAMETRO 1/2 E 3/4" COM BICO</v>
      </c>
      <c r="C312" s="55" t="str">
        <f>VLOOKUP(A312,'IMPLANTAÇÃO INSUMOS'!$A$2:$G$349,3,FALSE)</f>
        <v xml:space="preserve">un    </v>
      </c>
      <c r="D312" s="56">
        <v>4</v>
      </c>
      <c r="E312" s="57">
        <f>VLOOKUP(A312,'IMPLANTAÇÃO INSUMOS'!$A$2:$G$349,5,FALSE)</f>
        <v>73.540000000000006</v>
      </c>
      <c r="F312" s="58">
        <v>294.16000000000003</v>
      </c>
      <c r="G312" s="59">
        <f t="shared" si="12"/>
        <v>1.4529660046655332E-4</v>
      </c>
      <c r="H312" s="60">
        <f t="shared" si="14"/>
        <v>0.98753212321325434</v>
      </c>
      <c r="I312" s="54" t="str">
        <f t="shared" si="13"/>
        <v>C</v>
      </c>
    </row>
    <row r="313" spans="1:9" x14ac:dyDescent="0.3">
      <c r="A313" s="54">
        <v>1860</v>
      </c>
      <c r="B313" s="65" t="str">
        <f>VLOOKUP($A313,'IMPLANTAÇÃO INSUMOS'!$A$2:$G$349,2,FALSE)</f>
        <v>PREGO 15x15</v>
      </c>
      <c r="C313" s="55" t="str">
        <f>VLOOKUP(A313,'IMPLANTAÇÃO INSUMOS'!$A$2:$G$349,3,FALSE)</f>
        <v xml:space="preserve">Kg    </v>
      </c>
      <c r="D313" s="56">
        <v>14.686170300000001</v>
      </c>
      <c r="E313" s="57">
        <f>VLOOKUP(A313,'IMPLANTAÇÃO INSUMOS'!$A$2:$G$349,5,FALSE)</f>
        <v>19.41</v>
      </c>
      <c r="F313" s="58">
        <v>285.05</v>
      </c>
      <c r="G313" s="59">
        <f t="shared" si="12"/>
        <v>1.4079683153042909E-4</v>
      </c>
      <c r="H313" s="60">
        <f t="shared" si="14"/>
        <v>0.9876729200447848</v>
      </c>
      <c r="I313" s="54" t="str">
        <f t="shared" si="13"/>
        <v>C</v>
      </c>
    </row>
    <row r="314" spans="1:9" x14ac:dyDescent="0.3">
      <c r="A314" s="54">
        <v>3475</v>
      </c>
      <c r="B314" s="65" t="str">
        <f>VLOOKUP(A314,'REFORMA INSUMOS'!$A$1:$G$384,2,FALSE)</f>
        <v>TOMADA HEXAGONAL 2P + T - 10A - 250V (SUPORTE+MÓDULO+ESPELHO)</v>
      </c>
      <c r="C314" s="55" t="str">
        <f>VLOOKUP(A314,'REFORMA INSUMOS'!$A$1:$G$384,3,FALSE)</f>
        <v xml:space="preserve">un    </v>
      </c>
      <c r="D314" s="56">
        <v>30.112220000000001</v>
      </c>
      <c r="E314" s="57">
        <f>VLOOKUP(A314,'REFORMA INSUMOS'!$A$1:$G$384,5,FALSE)</f>
        <v>9.44</v>
      </c>
      <c r="F314" s="58">
        <v>284.25</v>
      </c>
      <c r="G314" s="59">
        <f t="shared" si="12"/>
        <v>1.4040168167873872E-4</v>
      </c>
      <c r="H314" s="60">
        <f t="shared" si="14"/>
        <v>0.98781332172646352</v>
      </c>
      <c r="I314" s="54" t="str">
        <f t="shared" si="13"/>
        <v>C</v>
      </c>
    </row>
    <row r="315" spans="1:9" x14ac:dyDescent="0.3">
      <c r="A315" s="54">
        <v>2802</v>
      </c>
      <c r="B315" s="65" t="str">
        <f>VLOOKUP(A315,'REFORMA INSUMOS'!$A$1:$G$384,2,FALSE)</f>
        <v xml:space="preserve">CHAPA LISA Nº 18 TIPO BANDEJA  (CORTADA/DOBRADA) </v>
      </c>
      <c r="C315" s="55" t="str">
        <f>VLOOKUP(A315,'REFORMA INSUMOS'!$A$1:$G$384,3,FALSE)</f>
        <v xml:space="preserve">Kg    </v>
      </c>
      <c r="D315" s="56">
        <v>22.838474999999999</v>
      </c>
      <c r="E315" s="57">
        <f>VLOOKUP(A315,'REFORMA INSUMOS'!$A$1:$G$384,5,FALSE)</f>
        <v>12.1</v>
      </c>
      <c r="F315" s="58">
        <v>276.33999999999997</v>
      </c>
      <c r="G315" s="59">
        <f t="shared" si="12"/>
        <v>1.3649463752015006E-4</v>
      </c>
      <c r="H315" s="60">
        <f t="shared" si="14"/>
        <v>0.98794981636398371</v>
      </c>
      <c r="I315" s="54" t="str">
        <f t="shared" si="13"/>
        <v>C</v>
      </c>
    </row>
    <row r="316" spans="1:9" x14ac:dyDescent="0.3">
      <c r="A316" s="54" t="s">
        <v>722</v>
      </c>
      <c r="B316" s="65" t="str">
        <f>VLOOKUP(A316,'REFORMA INSUMOS'!$A$1:$G$384,2,FALSE)</f>
        <v>CAIXA DE INSPEÇÃO EM PVC SUSPENSA COM BOCAL DIAMETRO 1"</v>
      </c>
      <c r="C316" s="55" t="str">
        <f>VLOOKUP(A316,'REFORMA INSUMOS'!$A$1:$G$384,3,FALSE)</f>
        <v xml:space="preserve">un    </v>
      </c>
      <c r="D316" s="56">
        <v>12</v>
      </c>
      <c r="E316" s="57">
        <f>VLOOKUP(A316,'REFORMA INSUMOS'!$A$1:$G$384,5,FALSE)</f>
        <v>22.88</v>
      </c>
      <c r="F316" s="58">
        <v>274.56</v>
      </c>
      <c r="G316" s="59">
        <f t="shared" si="12"/>
        <v>1.3561542910013897E-4</v>
      </c>
      <c r="H316" s="60">
        <f t="shared" si="14"/>
        <v>0.98808543179308383</v>
      </c>
      <c r="I316" s="54" t="str">
        <f t="shared" si="13"/>
        <v>C</v>
      </c>
    </row>
    <row r="317" spans="1:9" x14ac:dyDescent="0.3">
      <c r="A317" s="54">
        <v>2719</v>
      </c>
      <c r="B317" s="65" t="str">
        <f>VLOOKUP(A317,'REFORMA INSUMOS'!$A$1:$G$384,2,FALSE)</f>
        <v>CHAPA PERFILADA 3/16"</v>
      </c>
      <c r="C317" s="55" t="str">
        <f>VLOOKUP(A317,'REFORMA INSUMOS'!$A$1:$G$384,3,FALSE)</f>
        <v xml:space="preserve">Kg    </v>
      </c>
      <c r="D317" s="56">
        <v>33.635587399999999</v>
      </c>
      <c r="E317" s="57">
        <f>VLOOKUP(A317,'REFORMA INSUMOS'!$A$1:$G$384,5,FALSE)</f>
        <v>8.07</v>
      </c>
      <c r="F317" s="58">
        <v>271.42999999999995</v>
      </c>
      <c r="G317" s="59">
        <f t="shared" si="12"/>
        <v>1.3406940530540033E-4</v>
      </c>
      <c r="H317" s="60">
        <f t="shared" si="14"/>
        <v>0.98821950119838919</v>
      </c>
      <c r="I317" s="54" t="str">
        <f t="shared" si="13"/>
        <v>C</v>
      </c>
    </row>
    <row r="318" spans="1:9" ht="28.8" x14ac:dyDescent="0.3">
      <c r="A318" s="54" t="s">
        <v>724</v>
      </c>
      <c r="B318" s="65" t="str">
        <f>VLOOKUP(A318,'REFORMA INSUMOS'!$A$1:$G$384,2,FALSE)</f>
        <v>CONDULETE DE ALUMÍNIO, TIPO "T" OU "TB", DIÂMETRO DE SAÍDA 2" (50MM), EXCLUSIVE INSTALAÇÃO, MÓDULO E PLACA (FORNECIMENTO)</v>
      </c>
      <c r="C318" s="55" t="str">
        <f>VLOOKUP(A318,'REFORMA INSUMOS'!$A$1:$G$384,3,FALSE)</f>
        <v xml:space="preserve">un    </v>
      </c>
      <c r="D318" s="56">
        <v>4</v>
      </c>
      <c r="E318" s="57">
        <f>VLOOKUP(A318,'REFORMA INSUMOS'!$A$1:$G$384,5,FALSE)</f>
        <v>67.73</v>
      </c>
      <c r="F318" s="58">
        <v>270.92</v>
      </c>
      <c r="G318" s="59">
        <f t="shared" si="12"/>
        <v>1.3381749727494775E-4</v>
      </c>
      <c r="H318" s="60">
        <f t="shared" si="14"/>
        <v>0.98835331869566412</v>
      </c>
      <c r="I318" s="54" t="str">
        <f t="shared" si="13"/>
        <v>C</v>
      </c>
    </row>
    <row r="319" spans="1:9" x14ac:dyDescent="0.3">
      <c r="A319" s="54">
        <v>2855</v>
      </c>
      <c r="B319" s="65" t="str">
        <f>VLOOKUP($A319,'IMPLANTAÇÃO INSUMOS'!$A$2:$G$349,2,FALSE)</f>
        <v>SACO PLÁSTICO PARA LIXO DE 50 LITROS</v>
      </c>
      <c r="C319" s="55" t="str">
        <f>VLOOKUP(A319,'IMPLANTAÇÃO INSUMOS'!$A$2:$G$349,3,FALSE)</f>
        <v xml:space="preserve">un    </v>
      </c>
      <c r="D319" s="56">
        <v>1565.323114</v>
      </c>
      <c r="E319" s="57">
        <f>VLOOKUP(A319,'IMPLANTAÇÃO INSUMOS'!$A$2:$G$349,5,FALSE)</f>
        <v>0.17</v>
      </c>
      <c r="F319" s="58">
        <v>266.10000000000002</v>
      </c>
      <c r="G319" s="59">
        <f t="shared" si="12"/>
        <v>1.314367194185132E-4</v>
      </c>
      <c r="H319" s="60">
        <f t="shared" si="14"/>
        <v>0.98848475541508263</v>
      </c>
      <c r="I319" s="54" t="str">
        <f t="shared" si="13"/>
        <v>C</v>
      </c>
    </row>
    <row r="320" spans="1:9" x14ac:dyDescent="0.3">
      <c r="A320" s="54" t="s">
        <v>726</v>
      </c>
      <c r="B320" s="65" t="str">
        <f>VLOOKUP(A320,'REFORMA INSUMOS'!$A$1:$G$384,2,FALSE)</f>
        <v>REGISTRO DE GAVETA BRUTO DIAMETRO 2.1/2"</v>
      </c>
      <c r="C320" s="55" t="str">
        <f>VLOOKUP(A320,'REFORMA INSUMOS'!$A$1:$G$384,3,FALSE)</f>
        <v xml:space="preserve">un    </v>
      </c>
      <c r="D320" s="56">
        <v>1</v>
      </c>
      <c r="E320" s="57">
        <f>VLOOKUP(A320,'REFORMA INSUMOS'!$A$1:$G$384,5,FALSE)</f>
        <v>263.44</v>
      </c>
      <c r="F320" s="58">
        <v>263.44</v>
      </c>
      <c r="G320" s="59">
        <f t="shared" si="12"/>
        <v>1.3012284616164266E-4</v>
      </c>
      <c r="H320" s="60">
        <f t="shared" si="14"/>
        <v>0.98861487826124428</v>
      </c>
      <c r="I320" s="54" t="str">
        <f t="shared" si="13"/>
        <v>C</v>
      </c>
    </row>
    <row r="321" spans="1:9" x14ac:dyDescent="0.3">
      <c r="A321" s="54">
        <v>2818</v>
      </c>
      <c r="B321" s="65" t="str">
        <f>VLOOKUP($A321,'IMPLANTAÇÃO INSUMOS'!$A$2:$G$349,2,FALSE)</f>
        <v>DOBRADIÇA TIPO FERRADURA NÚMERO 2</v>
      </c>
      <c r="C321" s="55" t="str">
        <f>VLOOKUP(A321,'IMPLANTAÇÃO INSUMOS'!$A$2:$G$349,3,FALSE)</f>
        <v xml:space="preserve">un    </v>
      </c>
      <c r="D321" s="56">
        <v>10.392668</v>
      </c>
      <c r="E321" s="57">
        <f>VLOOKUP(A321,'IMPLANTAÇÃO INSUMOS'!$A$2:$G$349,5,FALSE)</f>
        <v>24.73</v>
      </c>
      <c r="F321" s="58">
        <v>257.01</v>
      </c>
      <c r="G321" s="59">
        <f t="shared" si="12"/>
        <v>1.2694682922868123E-4</v>
      </c>
      <c r="H321" s="60">
        <f t="shared" si="14"/>
        <v>0.98874182509047293</v>
      </c>
      <c r="I321" s="54" t="str">
        <f t="shared" si="13"/>
        <v>C</v>
      </c>
    </row>
    <row r="322" spans="1:9" x14ac:dyDescent="0.3">
      <c r="A322" s="54" t="s">
        <v>728</v>
      </c>
      <c r="B322" s="65" t="str">
        <f>VLOOKUP(A322,'REFORMA INSUMOS'!$A$1:$G$384,2,FALSE)</f>
        <v>BUCHA DE REDUCAO DE FERRO GALVANIZADO, COM ROSCA BSP, DE 2" X 1 1/2"</v>
      </c>
      <c r="C322" s="55" t="str">
        <f>VLOOKUP(A322,'REFORMA INSUMOS'!$A$1:$G$384,3,FALSE)</f>
        <v xml:space="preserve">un    </v>
      </c>
      <c r="D322" s="56">
        <v>8</v>
      </c>
      <c r="E322" s="57">
        <f>VLOOKUP(A322,'REFORMA INSUMOS'!$A$1:$G$384,5,FALSE)</f>
        <v>31.01</v>
      </c>
      <c r="F322" s="58">
        <v>248.08</v>
      </c>
      <c r="G322" s="59">
        <f t="shared" si="12"/>
        <v>1.2253596900918735E-4</v>
      </c>
      <c r="H322" s="60">
        <f t="shared" si="14"/>
        <v>0.98886436105948217</v>
      </c>
      <c r="I322" s="54" t="str">
        <f t="shared" si="13"/>
        <v>C</v>
      </c>
    </row>
    <row r="323" spans="1:9" x14ac:dyDescent="0.3">
      <c r="A323" s="54" t="s">
        <v>730</v>
      </c>
      <c r="B323" s="65" t="str">
        <f>VLOOKUP(A323,'REFORMA INSUMOS'!$A$1:$G$384,2,FALSE)</f>
        <v>CONDULETE DE ALUMINIO TIPO T, PARA ELETRODUTO ROSCAVEL DE 1", COM TAMPA CEGA</v>
      </c>
      <c r="C323" s="55" t="str">
        <f>VLOOKUP(A323,'REFORMA INSUMOS'!$A$1:$G$384,3,FALSE)</f>
        <v xml:space="preserve">un    </v>
      </c>
      <c r="D323" s="56">
        <v>13</v>
      </c>
      <c r="E323" s="57">
        <f>VLOOKUP(A323,'REFORMA INSUMOS'!$A$1:$G$384,5,FALSE)</f>
        <v>18.93</v>
      </c>
      <c r="F323" s="58">
        <v>246.09</v>
      </c>
      <c r="G323" s="59">
        <f t="shared" si="12"/>
        <v>1.2155303375310752E-4</v>
      </c>
      <c r="H323" s="60">
        <f t="shared" si="14"/>
        <v>0.98898591409323522</v>
      </c>
      <c r="I323" s="54" t="str">
        <f t="shared" si="13"/>
        <v>C</v>
      </c>
    </row>
    <row r="324" spans="1:9" x14ac:dyDescent="0.3">
      <c r="A324" s="54" t="s">
        <v>201</v>
      </c>
      <c r="B324" s="65" t="str">
        <f>VLOOKUP($A324,'IMPLANTAÇÃO INSUMOS'!$A$2:$G$349,2,FALSE)</f>
        <v>IPÊ ROSA (HANDROANTHUS HEPTAPHYLLUS)</v>
      </c>
      <c r="C324" s="55" t="str">
        <f>VLOOKUP(A324,'IMPLANTAÇÃO INSUMOS'!$A$2:$G$349,3,FALSE)</f>
        <v xml:space="preserve">un    </v>
      </c>
      <c r="D324" s="56">
        <v>3</v>
      </c>
      <c r="E324" s="57">
        <f>VLOOKUP(A324,'IMPLANTAÇÃO INSUMOS'!$A$2:$G$349,5,FALSE)</f>
        <v>80.55</v>
      </c>
      <c r="F324" s="58">
        <v>241.65</v>
      </c>
      <c r="G324" s="59">
        <f t="shared" si="12"/>
        <v>1.193599520762259E-4</v>
      </c>
      <c r="H324" s="60">
        <f t="shared" si="14"/>
        <v>0.98910527404531146</v>
      </c>
      <c r="I324" s="54" t="str">
        <f t="shared" si="13"/>
        <v>C</v>
      </c>
    </row>
    <row r="325" spans="1:9" x14ac:dyDescent="0.3">
      <c r="A325" s="54">
        <v>2411</v>
      </c>
      <c r="B325" s="65" t="str">
        <f>VLOOKUP(A325,'REFORMA INSUMOS'!$A$1:$G$384,2,FALSE)</f>
        <v>PARAFUSO AUTO-ATARRAXANTE 1/4"X3/4"C/ARRUELA</v>
      </c>
      <c r="C325" s="55" t="str">
        <f>VLOOKUP(A325,'REFORMA INSUMOS'!$A$1:$G$384,3,FALSE)</f>
        <v xml:space="preserve">un    </v>
      </c>
      <c r="D325" s="56">
        <v>645.64</v>
      </c>
      <c r="E325" s="57">
        <f>VLOOKUP(A325,'REFORMA INSUMOS'!$A$1:$G$384,5,FALSE)</f>
        <v>0.37</v>
      </c>
      <c r="F325" s="58">
        <v>238.88</v>
      </c>
      <c r="G325" s="59">
        <f t="shared" si="12"/>
        <v>1.1799174571474794E-4</v>
      </c>
      <c r="H325" s="60">
        <f t="shared" si="14"/>
        <v>0.98922326579102615</v>
      </c>
      <c r="I325" s="54" t="str">
        <f t="shared" si="13"/>
        <v>C</v>
      </c>
    </row>
    <row r="326" spans="1:9" x14ac:dyDescent="0.3">
      <c r="A326" s="54" t="s">
        <v>281</v>
      </c>
      <c r="B326" s="65" t="str">
        <f>VLOOKUP(A326,'REFORMA INSUMOS'!$A$1:$G$384,2,FALSE)</f>
        <v>CORPO CAIXA SIFONADA 150 X 150 X 50 MM</v>
      </c>
      <c r="C326" s="55" t="str">
        <f>VLOOKUP(A326,'REFORMA INSUMOS'!$A$1:$G$384,3,FALSE)</f>
        <v xml:space="preserve">un    </v>
      </c>
      <c r="D326" s="56">
        <v>6.2556219999999998</v>
      </c>
      <c r="E326" s="57">
        <f>VLOOKUP(A326,'REFORMA INSUMOS'!$A$1:$G$384,5,FALSE)</f>
        <v>37.68</v>
      </c>
      <c r="F326" s="58">
        <v>235.70999999999998</v>
      </c>
      <c r="G326" s="59">
        <f t="shared" si="12"/>
        <v>1.164259644274248E-4</v>
      </c>
      <c r="H326" s="60">
        <f t="shared" si="14"/>
        <v>0.98933969175545355</v>
      </c>
      <c r="I326" s="54" t="str">
        <f t="shared" si="13"/>
        <v>C</v>
      </c>
    </row>
    <row r="327" spans="1:9" x14ac:dyDescent="0.3">
      <c r="A327" s="54">
        <v>1264</v>
      </c>
      <c r="B327" s="65" t="str">
        <f>VLOOKUP(A327,'REFORMA INSUMOS'!$A$1:$G$384,2,FALSE)</f>
        <v>DISCO DE DESBASTE 7/8" PARA CONCRETO/FERRO (1/4" X 7")</v>
      </c>
      <c r="C327" s="55" t="str">
        <f>VLOOKUP(A327,'REFORMA INSUMOS'!$A$1:$G$384,3,FALSE)</f>
        <v xml:space="preserve">un    </v>
      </c>
      <c r="D327" s="56">
        <v>16.077766699999998</v>
      </c>
      <c r="E327" s="57">
        <f>VLOOKUP(A327,'REFORMA INSUMOS'!$A$1:$G$384,5,FALSE)</f>
        <v>14.64</v>
      </c>
      <c r="F327" s="58">
        <v>235.36</v>
      </c>
      <c r="G327" s="59">
        <f t="shared" si="12"/>
        <v>1.1625308636731028E-4</v>
      </c>
      <c r="H327" s="60">
        <f t="shared" si="14"/>
        <v>0.98945594484182087</v>
      </c>
      <c r="I327" s="54" t="str">
        <f t="shared" si="13"/>
        <v>C</v>
      </c>
    </row>
    <row r="328" spans="1:9" ht="28.8" x14ac:dyDescent="0.3">
      <c r="A328" s="54" t="s">
        <v>733</v>
      </c>
      <c r="B328" s="65" t="str">
        <f>VLOOKUP(A328,'REFORMA INSUMOS'!$A$1:$G$384,2,FALSE)</f>
        <v>ACETILENO (RECARGA DE GAS ACETILENO PARA CILINDRO DE CONJUNTO OXICORTE GRANDE) NAO INCLUI TROCA/MANUTENCAO DO CILINDRO</v>
      </c>
      <c r="C328" s="55" t="str">
        <f>VLOOKUP(A328,'REFORMA INSUMOS'!$A$1:$G$384,3,FALSE)</f>
        <v xml:space="preserve">Kg    </v>
      </c>
      <c r="D328" s="56">
        <v>3.1379999999999999</v>
      </c>
      <c r="E328" s="57">
        <f>VLOOKUP(A328,'REFORMA INSUMOS'!$A$1:$G$384,5,FALSE)</f>
        <v>75</v>
      </c>
      <c r="F328" s="58">
        <v>235.35</v>
      </c>
      <c r="G328" s="59">
        <f t="shared" si="12"/>
        <v>1.1624814699416414E-4</v>
      </c>
      <c r="H328" s="60">
        <f t="shared" si="14"/>
        <v>0.98957219298881505</v>
      </c>
      <c r="I328" s="54" t="str">
        <f t="shared" si="13"/>
        <v>C</v>
      </c>
    </row>
    <row r="329" spans="1:9" x14ac:dyDescent="0.3">
      <c r="A329" s="54">
        <v>4013</v>
      </c>
      <c r="B329" s="65" t="str">
        <f>VLOOKUP(A329,'REFORMA INSUMOS'!$A$1:$G$384,2,FALSE)</f>
        <v>LUMINÁRIA DE EMERGÊNCIA 30 LEDS</v>
      </c>
      <c r="C329" s="55" t="str">
        <f>VLOOKUP(A329,'REFORMA INSUMOS'!$A$1:$G$384,3,FALSE)</f>
        <v xml:space="preserve">un    </v>
      </c>
      <c r="D329" s="56">
        <v>12</v>
      </c>
      <c r="E329" s="57">
        <f>VLOOKUP(A329,'REFORMA INSUMOS'!$A$1:$G$384,5,FALSE)</f>
        <v>19.600000000000001</v>
      </c>
      <c r="F329" s="58">
        <v>235.2</v>
      </c>
      <c r="G329" s="59">
        <f t="shared" si="12"/>
        <v>1.1617405639697219E-4</v>
      </c>
      <c r="H329" s="60">
        <f t="shared" si="14"/>
        <v>0.98968836704521201</v>
      </c>
      <c r="I329" s="54" t="str">
        <f t="shared" si="13"/>
        <v>C</v>
      </c>
    </row>
    <row r="330" spans="1:9" ht="28.8" x14ac:dyDescent="0.3">
      <c r="A330" s="54" t="s">
        <v>736</v>
      </c>
      <c r="B330" s="65" t="str">
        <f>VLOOKUP(A330,'REFORMA INSUMOS'!$A$1:$G$384,2,FALSE)</f>
        <v>CAIXA INTERNA/EXTERNA DE MEDICAO PARA 1 MEDIDOR TRIFASICO, COM VISOR, EM CHAPA DE ACO 18 USG (PADRAO DA CONCESSIONARIA LOCAL)</v>
      </c>
      <c r="C330" s="55" t="str">
        <f>VLOOKUP(A330,'REFORMA INSUMOS'!$A$1:$G$384,3,FALSE)</f>
        <v xml:space="preserve">un    </v>
      </c>
      <c r="D330" s="56">
        <v>1</v>
      </c>
      <c r="E330" s="57">
        <f>VLOOKUP(A330,'REFORMA INSUMOS'!$A$1:$G$384,5,FALSE)</f>
        <v>235</v>
      </c>
      <c r="F330" s="58">
        <v>235</v>
      </c>
      <c r="G330" s="59">
        <f t="shared" si="12"/>
        <v>1.1607526893404959E-4</v>
      </c>
      <c r="H330" s="60">
        <f t="shared" si="14"/>
        <v>0.9898044423141461</v>
      </c>
      <c r="I330" s="54" t="str">
        <f t="shared" si="13"/>
        <v>C</v>
      </c>
    </row>
    <row r="331" spans="1:9" x14ac:dyDescent="0.3">
      <c r="A331" s="54">
        <v>2212</v>
      </c>
      <c r="B331" s="65" t="str">
        <f>VLOOKUP(A331,'REFORMA INSUMOS'!$A$1:$G$384,2,FALSE)</f>
        <v>ZARCAO/CROMATO DE ZINCO</v>
      </c>
      <c r="C331" s="55" t="str">
        <f>VLOOKUP(A331,'REFORMA INSUMOS'!$A$1:$G$384,3,FALSE)</f>
        <v xml:space="preserve">l     </v>
      </c>
      <c r="D331" s="56">
        <v>5.4527000000000001</v>
      </c>
      <c r="E331" s="57">
        <f>VLOOKUP(A331,'REFORMA INSUMOS'!$A$1:$G$384,5,FALSE)</f>
        <v>43.03</v>
      </c>
      <c r="F331" s="58">
        <v>234.62</v>
      </c>
      <c r="G331" s="59">
        <f t="shared" si="12"/>
        <v>1.1588757275449667E-4</v>
      </c>
      <c r="H331" s="60">
        <f t="shared" si="14"/>
        <v>0.9899203298869006</v>
      </c>
      <c r="I331" s="54" t="str">
        <f t="shared" si="13"/>
        <v>C</v>
      </c>
    </row>
    <row r="332" spans="1:9" x14ac:dyDescent="0.3">
      <c r="A332" s="54" t="s">
        <v>275</v>
      </c>
      <c r="B332" s="65" t="str">
        <f>VLOOKUP(A332,'REFORMA INSUMOS'!$A$1:$G$384,2,FALSE)</f>
        <v>JOELHO 90 GRAUS SOLDAVEL DIAMETRO 60 MM</v>
      </c>
      <c r="C332" s="55" t="str">
        <f>VLOOKUP(A332,'REFORMA INSUMOS'!$A$1:$G$384,3,FALSE)</f>
        <v xml:space="preserve">un    </v>
      </c>
      <c r="D332" s="56">
        <v>9</v>
      </c>
      <c r="E332" s="57">
        <f>VLOOKUP(A332,'REFORMA INSUMOS'!$A$1:$G$384,5,FALSE)</f>
        <v>26.01</v>
      </c>
      <c r="F332" s="58">
        <v>234.09000000000003</v>
      </c>
      <c r="G332" s="59">
        <f t="shared" si="12"/>
        <v>1.156257859777518E-4</v>
      </c>
      <c r="H332" s="60">
        <f t="shared" si="14"/>
        <v>0.99003595567287839</v>
      </c>
      <c r="I332" s="54" t="str">
        <f t="shared" si="13"/>
        <v>C</v>
      </c>
    </row>
    <row r="333" spans="1:9" x14ac:dyDescent="0.3">
      <c r="A333" s="54">
        <v>3923</v>
      </c>
      <c r="B333" s="65" t="str">
        <f>VLOOKUP(A333,'REFORMA INSUMOS'!$A$1:$G$384,2,FALSE)</f>
        <v>ELETRODUTO PVC FLEXÍVEL (MANGUEIRA CORRUGADA LEVE) DIAM. 25MM</v>
      </c>
      <c r="C333" s="55" t="str">
        <f>VLOOKUP(A333,'REFORMA INSUMOS'!$A$1:$G$384,3,FALSE)</f>
        <v xml:space="preserve">m     </v>
      </c>
      <c r="D333" s="56">
        <v>114.5040559</v>
      </c>
      <c r="E333" s="57">
        <f>VLOOKUP(A333,'REFORMA INSUMOS'!$A$1:$G$384,5,FALSE)</f>
        <v>2.0299999999999998</v>
      </c>
      <c r="F333" s="58">
        <v>232.44</v>
      </c>
      <c r="G333" s="59">
        <f t="shared" ref="G333:G396" si="15">F333/$F$604</f>
        <v>1.1481078940864038E-4</v>
      </c>
      <c r="H333" s="60">
        <f t="shared" si="14"/>
        <v>0.99015076646228706</v>
      </c>
      <c r="I333" s="54" t="str">
        <f t="shared" ref="I333:I396" si="16">IF(H333&lt;=$M$12,"A",IF(H333&lt;=$M$13,"B","C"))</f>
        <v>C</v>
      </c>
    </row>
    <row r="334" spans="1:9" ht="43.2" x14ac:dyDescent="0.3">
      <c r="A334" s="54" t="s">
        <v>738</v>
      </c>
      <c r="B334" s="65" t="str">
        <f>VLOOKUP(A334,'REFORMA INSUMOS'!$A$1:$G$384,2,FALSE)</f>
        <v>PLACA DE SINALIZAÇÃO DE EMERGÊNCIA (TIPO:MENSAGEM ESCRITA["M"]|FORMATO: RETANGULAR|MATERIAL: PVC|ESPESSURA: 1MM)*VALORES REFERENCIAIS APROXIMADOS</v>
      </c>
      <c r="C334" s="55" t="str">
        <f>VLOOKUP(A334,'REFORMA INSUMOS'!$A$1:$G$384,3,FALSE)</f>
        <v xml:space="preserve">m2    </v>
      </c>
      <c r="D334" s="56">
        <v>0.60499999999999998</v>
      </c>
      <c r="E334" s="57">
        <f>VLOOKUP(A334,'REFORMA INSUMOS'!$A$1:$G$384,5,FALSE)</f>
        <v>383.77</v>
      </c>
      <c r="F334" s="58">
        <v>232.18</v>
      </c>
      <c r="G334" s="59">
        <f t="shared" si="15"/>
        <v>1.14682365706841E-4</v>
      </c>
      <c r="H334" s="60">
        <f t="shared" ref="H334:H397" si="17">G334+H333</f>
        <v>0.99026544882799394</v>
      </c>
      <c r="I334" s="54" t="str">
        <f t="shared" si="16"/>
        <v>C</v>
      </c>
    </row>
    <row r="335" spans="1:9" x14ac:dyDescent="0.3">
      <c r="A335" s="54" t="s">
        <v>203</v>
      </c>
      <c r="B335" s="65" t="str">
        <f>VLOOKUP($A335,'IMPLANTAÇÃO INSUMOS'!$A$2:$G$349,2,FALSE)</f>
        <v>QUARESMEIRA (TIBOUCHINA GRANULOSA)</v>
      </c>
      <c r="C335" s="55" t="str">
        <f>VLOOKUP(A335,'IMPLANTAÇÃO INSUMOS'!$A$2:$G$349,3,FALSE)</f>
        <v xml:space="preserve">un    </v>
      </c>
      <c r="D335" s="56">
        <v>4</v>
      </c>
      <c r="E335" s="57">
        <f>VLOOKUP(A335,'IMPLANTAÇÃO INSUMOS'!$A$2:$G$349,5,FALSE)</f>
        <v>57.55</v>
      </c>
      <c r="F335" s="58">
        <v>230.2</v>
      </c>
      <c r="G335" s="59">
        <f t="shared" si="15"/>
        <v>1.137043698239073E-4</v>
      </c>
      <c r="H335" s="60">
        <f t="shared" si="17"/>
        <v>0.99037915319781789</v>
      </c>
      <c r="I335" s="54" t="str">
        <f t="shared" si="16"/>
        <v>C</v>
      </c>
    </row>
    <row r="336" spans="1:9" x14ac:dyDescent="0.3">
      <c r="A336" s="54">
        <v>3067</v>
      </c>
      <c r="B336" s="65" t="str">
        <f>VLOOKUP(A336,'REFORMA INSUMOS'!$A$1:$G$384,2,FALSE)</f>
        <v>BUCHA DE NYLON S-10</v>
      </c>
      <c r="C336" s="55" t="str">
        <f>VLOOKUP(A336,'REFORMA INSUMOS'!$A$1:$G$384,3,FALSE)</f>
        <v xml:space="preserve">un    </v>
      </c>
      <c r="D336" s="56">
        <v>546.63400000000001</v>
      </c>
      <c r="E336" s="57">
        <f>VLOOKUP(A336,'REFORMA INSUMOS'!$A$1:$G$384,5,FALSE)</f>
        <v>0.42</v>
      </c>
      <c r="F336" s="58">
        <v>229.57</v>
      </c>
      <c r="G336" s="59">
        <f t="shared" si="15"/>
        <v>1.1339318931570113E-4</v>
      </c>
      <c r="H336" s="60">
        <f t="shared" si="17"/>
        <v>0.99049254638713358</v>
      </c>
      <c r="I336" s="54" t="str">
        <f t="shared" si="16"/>
        <v>C</v>
      </c>
    </row>
    <row r="337" spans="1:9" x14ac:dyDescent="0.3">
      <c r="A337" s="54">
        <v>4015</v>
      </c>
      <c r="B337" s="65" t="str">
        <f>VLOOKUP(A337,'REFORMA INSUMOS'!$A$1:$G$384,2,FALSE)</f>
        <v>CABO FLEXÍVEL, PVC (70° C), 450/750 V, 4 MM2</v>
      </c>
      <c r="C337" s="55" t="str">
        <f>VLOOKUP(A337,'REFORMA INSUMOS'!$A$1:$G$384,3,FALSE)</f>
        <v xml:space="preserve">m     </v>
      </c>
      <c r="D337" s="56">
        <v>58.14</v>
      </c>
      <c r="E337" s="57">
        <f>VLOOKUP(A337,'REFORMA INSUMOS'!$A$1:$G$384,5,FALSE)</f>
        <v>3.94</v>
      </c>
      <c r="F337" s="58">
        <v>229.07</v>
      </c>
      <c r="G337" s="59">
        <f t="shared" si="15"/>
        <v>1.1314622065839464E-4</v>
      </c>
      <c r="H337" s="60">
        <f t="shared" si="17"/>
        <v>0.99060569260779197</v>
      </c>
      <c r="I337" s="54" t="str">
        <f t="shared" si="16"/>
        <v>C</v>
      </c>
    </row>
    <row r="338" spans="1:9" x14ac:dyDescent="0.3">
      <c r="A338" s="54" t="s">
        <v>741</v>
      </c>
      <c r="B338" s="65" t="str">
        <f>VLOOKUP(A338,'REFORMA INSUMOS'!$A$1:$G$384,2,FALSE)</f>
        <v>OXIGENIO, RECARGA PARA CILINDRO DE CONJUNTO OXICORTE GRANDE</v>
      </c>
      <c r="C338" s="55" t="str">
        <f>VLOOKUP(A338,'REFORMA INSUMOS'!$A$1:$G$384,3,FALSE)</f>
        <v xml:space="preserve">m3    </v>
      </c>
      <c r="D338" s="56">
        <v>13.8072</v>
      </c>
      <c r="E338" s="57">
        <f>VLOOKUP(A338,'REFORMA INSUMOS'!$A$1:$G$384,5,FALSE)</f>
        <v>16.43</v>
      </c>
      <c r="F338" s="58">
        <v>226.85</v>
      </c>
      <c r="G338" s="59">
        <f t="shared" si="15"/>
        <v>1.1204967981995383E-4</v>
      </c>
      <c r="H338" s="60">
        <f t="shared" si="17"/>
        <v>0.99071774228761189</v>
      </c>
      <c r="I338" s="54" t="str">
        <f t="shared" si="16"/>
        <v>C</v>
      </c>
    </row>
    <row r="339" spans="1:9" x14ac:dyDescent="0.3">
      <c r="A339" s="54">
        <v>1243</v>
      </c>
      <c r="B339" s="65" t="str">
        <f>VLOOKUP(A339,'REFORMA INSUMOS'!$A$1:$G$384,2,FALSE)</f>
        <v>COLA FÓRMICA (1L = 0,83KG)</v>
      </c>
      <c r="C339" s="55" t="str">
        <f>VLOOKUP(A339,'REFORMA INSUMOS'!$A$1:$G$384,3,FALSE)</f>
        <v xml:space="preserve">l     </v>
      </c>
      <c r="D339" s="56">
        <v>4.6638200000000003</v>
      </c>
      <c r="E339" s="57">
        <f>VLOOKUP(A339,'REFORMA INSUMOS'!$A$1:$G$384,5,FALSE)</f>
        <v>47.54</v>
      </c>
      <c r="F339" s="58">
        <v>221.71</v>
      </c>
      <c r="G339" s="59">
        <f t="shared" si="15"/>
        <v>1.0951084202284313E-4</v>
      </c>
      <c r="H339" s="60">
        <f t="shared" si="17"/>
        <v>0.99082725312963471</v>
      </c>
      <c r="I339" s="54" t="str">
        <f t="shared" si="16"/>
        <v>C</v>
      </c>
    </row>
    <row r="340" spans="1:9" x14ac:dyDescent="0.3">
      <c r="A340" s="54">
        <v>2508</v>
      </c>
      <c r="B340" s="65" t="str">
        <f>VLOOKUP(A340,'REFORMA INSUMOS'!$A$1:$G$384,2,FALSE)</f>
        <v>ROLDANA DE ACO 1 SULCO D=100 MM</v>
      </c>
      <c r="C340" s="55" t="str">
        <f>VLOOKUP(A340,'REFORMA INSUMOS'!$A$1:$G$384,3,FALSE)</f>
        <v xml:space="preserve">un    </v>
      </c>
      <c r="D340" s="56">
        <v>6</v>
      </c>
      <c r="E340" s="57">
        <f>VLOOKUP(A340,'REFORMA INSUMOS'!$A$1:$G$384,5,FALSE)</f>
        <v>36.4</v>
      </c>
      <c r="F340" s="58">
        <v>218.4</v>
      </c>
      <c r="G340" s="59">
        <f t="shared" si="15"/>
        <v>1.0787590951147418E-4</v>
      </c>
      <c r="H340" s="60">
        <f t="shared" si="17"/>
        <v>0.99093512903914616</v>
      </c>
      <c r="I340" s="54" t="str">
        <f t="shared" si="16"/>
        <v>C</v>
      </c>
    </row>
    <row r="341" spans="1:9" x14ac:dyDescent="0.3">
      <c r="A341" s="54">
        <v>2793</v>
      </c>
      <c r="B341" s="65" t="str">
        <f>VLOOKUP($A341,'IMPLANTAÇÃO INSUMOS'!$A$2:$G$349,2,FALSE)</f>
        <v>FERRO CHATO 3/8" X 3"</v>
      </c>
      <c r="C341" s="55" t="str">
        <f>VLOOKUP(A341,'IMPLANTAÇÃO INSUMOS'!$A$2:$G$349,3,FALSE)</f>
        <v xml:space="preserve">Kg    </v>
      </c>
      <c r="D341" s="56">
        <v>20.318200000000001</v>
      </c>
      <c r="E341" s="57">
        <f>VLOOKUP(A341,'IMPLANTAÇÃO INSUMOS'!$A$2:$G$349,5,FALSE)</f>
        <v>10</v>
      </c>
      <c r="F341" s="58">
        <v>203.18</v>
      </c>
      <c r="G341" s="59">
        <f t="shared" si="15"/>
        <v>1.0035818358306467E-4</v>
      </c>
      <c r="H341" s="60">
        <f t="shared" si="17"/>
        <v>0.99103548722272927</v>
      </c>
      <c r="I341" s="54" t="str">
        <f t="shared" si="16"/>
        <v>C</v>
      </c>
    </row>
    <row r="342" spans="1:9" ht="43.2" x14ac:dyDescent="0.3">
      <c r="A342" s="54" t="s">
        <v>745</v>
      </c>
      <c r="B342" s="65" t="str">
        <f>VLOOKUP(A342,'REFORMA INSUMOS'!$A$1:$G$384,2,FALSE)</f>
        <v>PLACA DE SINALIZAÇÃO DE EMERGÊNCIA (TIPO: ORIENTAÇÃO E SALVAMENTO["S"]|FORMATO: RETANGULAR|MATERIAL: PVC|ESPESSURA: 1MM)*VALORES REFERENCIAIS APROXIMADOS</v>
      </c>
      <c r="C342" s="55" t="str">
        <f>VLOOKUP(A342,'REFORMA INSUMOS'!$A$1:$G$384,3,FALSE)</f>
        <v xml:space="preserve">m2    </v>
      </c>
      <c r="D342" s="56">
        <v>0.86399999999999999</v>
      </c>
      <c r="E342" s="57">
        <f>VLOOKUP(A342,'REFORMA INSUMOS'!$A$1:$G$384,5,FALSE)</f>
        <v>231.97</v>
      </c>
      <c r="F342" s="58">
        <v>200.42</v>
      </c>
      <c r="G342" s="59">
        <f t="shared" si="15"/>
        <v>9.8994916594732847E-5</v>
      </c>
      <c r="H342" s="60">
        <f t="shared" si="17"/>
        <v>0.99113448213932398</v>
      </c>
      <c r="I342" s="54" t="str">
        <f t="shared" si="16"/>
        <v>C</v>
      </c>
    </row>
    <row r="343" spans="1:9" x14ac:dyDescent="0.3">
      <c r="A343" s="54" t="s">
        <v>747</v>
      </c>
      <c r="B343" s="65" t="str">
        <f>VLOOKUP(A343,'REFORMA INSUMOS'!$A$1:$G$384,2,FALSE)</f>
        <v>CONJUNTO DE FIXAÇÃO COM BUCHA PLÁSTICA 10MM PARA VASO SANITÁRIO</v>
      </c>
      <c r="C343" s="55" t="str">
        <f>VLOOKUP(A343,'REFORMA INSUMOS'!$A$1:$G$384,3,FALSE)</f>
        <v xml:space="preserve">un    </v>
      </c>
      <c r="D343" s="56">
        <v>16</v>
      </c>
      <c r="E343" s="57">
        <f>VLOOKUP(A343,'REFORMA INSUMOS'!$A$1:$G$384,5,FALSE)</f>
        <v>12.45</v>
      </c>
      <c r="F343" s="58">
        <v>199.2</v>
      </c>
      <c r="G343" s="59">
        <f t="shared" si="15"/>
        <v>9.8392313070905018E-5</v>
      </c>
      <c r="H343" s="60">
        <f t="shared" si="17"/>
        <v>0.99123287445239483</v>
      </c>
      <c r="I343" s="54" t="str">
        <f t="shared" si="16"/>
        <v>C</v>
      </c>
    </row>
    <row r="344" spans="1:9" x14ac:dyDescent="0.3">
      <c r="A344" s="54">
        <v>3058</v>
      </c>
      <c r="B344" s="65" t="str">
        <f>VLOOKUP(A344,'REFORMA INSUMOS'!$A$1:$G$384,2,FALSE)</f>
        <v>ABRAÇADEIRA METÁLICA TIPO "D" DIÂMETRO 1"</v>
      </c>
      <c r="C344" s="55" t="str">
        <f>VLOOKUP(A344,'REFORMA INSUMOS'!$A$1:$G$384,3,FALSE)</f>
        <v xml:space="preserve">un    </v>
      </c>
      <c r="D344" s="56">
        <v>187</v>
      </c>
      <c r="E344" s="57">
        <f>VLOOKUP(A344,'REFORMA INSUMOS'!$A$1:$G$384,5,FALSE)</f>
        <v>1.06</v>
      </c>
      <c r="F344" s="58">
        <v>198.22</v>
      </c>
      <c r="G344" s="59">
        <f t="shared" si="15"/>
        <v>9.7908254502584302E-5</v>
      </c>
      <c r="H344" s="60">
        <f t="shared" si="17"/>
        <v>0.99133078270689745</v>
      </c>
      <c r="I344" s="54" t="str">
        <f t="shared" si="16"/>
        <v>C</v>
      </c>
    </row>
    <row r="345" spans="1:9" x14ac:dyDescent="0.3">
      <c r="A345" s="54" t="s">
        <v>208</v>
      </c>
      <c r="B345" s="65" t="str">
        <f>VLOOKUP($A345,'IMPLANTAÇÃO INSUMOS'!$A$2:$G$349,2,FALSE)</f>
        <v>CURVA 90 GRAUS LONGA DIAMETRO 75 mm - (ESGOTO)</v>
      </c>
      <c r="C345" s="55" t="str">
        <f>VLOOKUP(A345,'IMPLANTAÇÃO INSUMOS'!$A$2:$G$349,3,FALSE)</f>
        <v xml:space="preserve">un    </v>
      </c>
      <c r="D345" s="56">
        <v>6</v>
      </c>
      <c r="E345" s="57">
        <f>VLOOKUP(A345,'IMPLANTAÇÃO INSUMOS'!$A$2:$G$349,5,FALSE)</f>
        <v>32.549999999999997</v>
      </c>
      <c r="F345" s="58">
        <v>195.3</v>
      </c>
      <c r="G345" s="59">
        <f t="shared" si="15"/>
        <v>9.6465957543914418E-5</v>
      </c>
      <c r="H345" s="60">
        <f t="shared" si="17"/>
        <v>0.99142724866444132</v>
      </c>
      <c r="I345" s="54" t="str">
        <f t="shared" si="16"/>
        <v>C</v>
      </c>
    </row>
    <row r="346" spans="1:9" x14ac:dyDescent="0.3">
      <c r="A346" s="54" t="s">
        <v>750</v>
      </c>
      <c r="B346" s="65" t="str">
        <f>VLOOKUP(A346,'REFORMA INSUMOS'!$A$1:$G$384,2,FALSE)</f>
        <v>TE 90 GRAUS SOLDAVEL COM BUCHA DE LATÃO NA BOLSA CENTRAL 25 X 25 X 1/2"</v>
      </c>
      <c r="C346" s="55" t="str">
        <f>VLOOKUP(A346,'REFORMA INSUMOS'!$A$1:$G$384,3,FALSE)</f>
        <v xml:space="preserve">un    </v>
      </c>
      <c r="D346" s="56">
        <v>26</v>
      </c>
      <c r="E346" s="57">
        <f>VLOOKUP(A346,'REFORMA INSUMOS'!$A$1:$G$384,5,FALSE)</f>
        <v>7.5</v>
      </c>
      <c r="F346" s="58">
        <v>195</v>
      </c>
      <c r="G346" s="59">
        <f t="shared" si="15"/>
        <v>9.6317776349530513E-5</v>
      </c>
      <c r="H346" s="60">
        <f t="shared" si="17"/>
        <v>0.99152356644079087</v>
      </c>
      <c r="I346" s="54" t="str">
        <f t="shared" si="16"/>
        <v>C</v>
      </c>
    </row>
    <row r="347" spans="1:9" x14ac:dyDescent="0.3">
      <c r="A347" s="54" t="s">
        <v>752</v>
      </c>
      <c r="B347" s="65" t="str">
        <f>VLOOKUP(A347,'REFORMA INSUMOS'!$A$1:$G$384,2,FALSE)</f>
        <v xml:space="preserve">CONDULET DE ALUMÍNIO ROSCÁVEL TIPO "LL" Ø 1" </v>
      </c>
      <c r="C347" s="55" t="str">
        <f>VLOOKUP(A347,'REFORMA INSUMOS'!$A$1:$G$384,3,FALSE)</f>
        <v xml:space="preserve">un    </v>
      </c>
      <c r="D347" s="56">
        <v>7</v>
      </c>
      <c r="E347" s="57">
        <f>VLOOKUP(A347,'REFORMA INSUMOS'!$A$1:$G$384,5,FALSE)</f>
        <v>27.85</v>
      </c>
      <c r="F347" s="58">
        <v>194.95</v>
      </c>
      <c r="G347" s="59">
        <f t="shared" si="15"/>
        <v>9.6293079483799867E-5</v>
      </c>
      <c r="H347" s="60">
        <f t="shared" si="17"/>
        <v>0.99161985952027465</v>
      </c>
      <c r="I347" s="54" t="str">
        <f t="shared" si="16"/>
        <v>C</v>
      </c>
    </row>
    <row r="348" spans="1:9" x14ac:dyDescent="0.3">
      <c r="A348" s="54" t="s">
        <v>754</v>
      </c>
      <c r="B348" s="65" t="str">
        <f>VLOOKUP(A348,'REFORMA INSUMOS'!$A$1:$G$384,2,FALSE)</f>
        <v>CONJUNTO DE ESTAIS TUBULARES TIPO RIGIDO 1 METRO PARA MASTRO 2"</v>
      </c>
      <c r="C348" s="55" t="str">
        <f>VLOOKUP(A348,'REFORMA INSUMOS'!$A$1:$G$384,3,FALSE)</f>
        <v xml:space="preserve">un    </v>
      </c>
      <c r="D348" s="56">
        <v>1</v>
      </c>
      <c r="E348" s="57">
        <f>VLOOKUP(A348,'REFORMA INSUMOS'!$A$1:$G$384,5,FALSE)</f>
        <v>194.83</v>
      </c>
      <c r="F348" s="58">
        <v>194.83</v>
      </c>
      <c r="G348" s="59">
        <f t="shared" si="15"/>
        <v>9.6233807006046324E-5</v>
      </c>
      <c r="H348" s="60">
        <f t="shared" si="17"/>
        <v>0.99171609332728072</v>
      </c>
      <c r="I348" s="54" t="str">
        <f t="shared" si="16"/>
        <v>C</v>
      </c>
    </row>
    <row r="349" spans="1:9" x14ac:dyDescent="0.3">
      <c r="A349" s="54">
        <v>1892</v>
      </c>
      <c r="B349" s="65" t="str">
        <f>VLOOKUP($A349,'IMPLANTAÇÃO INSUMOS'!$A$2:$G$349,2,FALSE)</f>
        <v xml:space="preserve">PREGO GALVANIZADO 18 X 27 (TELHEIRO) </v>
      </c>
      <c r="C349" s="55" t="str">
        <f>VLOOKUP(A349,'IMPLANTAÇÃO INSUMOS'!$A$2:$G$349,3,FALSE)</f>
        <v xml:space="preserve">Kg    </v>
      </c>
      <c r="D349" s="56">
        <v>6.407762</v>
      </c>
      <c r="E349" s="57">
        <f>VLOOKUP(A349,'IMPLANTAÇÃO INSUMOS'!$A$2:$G$349,5,FALSE)</f>
        <v>29.9</v>
      </c>
      <c r="F349" s="58">
        <v>191.59</v>
      </c>
      <c r="G349" s="59">
        <f t="shared" si="15"/>
        <v>9.4633450106700271E-5</v>
      </c>
      <c r="H349" s="60">
        <f t="shared" si="17"/>
        <v>0.99181072677738746</v>
      </c>
      <c r="I349" s="54" t="str">
        <f t="shared" si="16"/>
        <v>C</v>
      </c>
    </row>
    <row r="350" spans="1:9" x14ac:dyDescent="0.3">
      <c r="A350" s="54" t="s">
        <v>756</v>
      </c>
      <c r="B350" s="65" t="str">
        <f>VLOOKUP(A350,'REFORMA INSUMOS'!$A$1:$G$384,2,FALSE)</f>
        <v>SIFÃO METÁLICO PARA TANQUE DE 1 1/4" X 1 1/2"</v>
      </c>
      <c r="C350" s="55" t="str">
        <f>VLOOKUP(A350,'REFORMA INSUMOS'!$A$1:$G$384,3,FALSE)</f>
        <v xml:space="preserve">un    </v>
      </c>
      <c r="D350" s="56">
        <v>1</v>
      </c>
      <c r="E350" s="57">
        <f>VLOOKUP(A350,'REFORMA INSUMOS'!$A$1:$G$384,5,FALSE)</f>
        <v>189.95</v>
      </c>
      <c r="F350" s="58">
        <v>189.95</v>
      </c>
      <c r="G350" s="59">
        <f t="shared" si="15"/>
        <v>9.382339291073498E-5</v>
      </c>
      <c r="H350" s="60">
        <f t="shared" si="17"/>
        <v>0.99190455017029822</v>
      </c>
      <c r="I350" s="54" t="str">
        <f t="shared" si="16"/>
        <v>C</v>
      </c>
    </row>
    <row r="351" spans="1:9" x14ac:dyDescent="0.3">
      <c r="A351" s="54">
        <v>2507</v>
      </c>
      <c r="B351" s="65" t="str">
        <f>VLOOKUP(A351,'REFORMA INSUMOS'!$A$1:$G$384,2,FALSE)</f>
        <v>PERFIL "L" SIMPLES ESTRUTURAL (CANTONEIRA DOBRADA) 40X40 MM E = 2,65 MM</v>
      </c>
      <c r="C351" s="55" t="str">
        <f>VLOOKUP(A351,'REFORMA INSUMOS'!$A$1:$G$384,3,FALSE)</f>
        <v xml:space="preserve">Kg    </v>
      </c>
      <c r="D351" s="56">
        <v>18.84</v>
      </c>
      <c r="E351" s="57">
        <f>VLOOKUP(A351,'REFORMA INSUMOS'!$A$1:$G$384,5,FALSE)</f>
        <v>10.029999999999999</v>
      </c>
      <c r="F351" s="58">
        <v>188.96</v>
      </c>
      <c r="G351" s="59">
        <f t="shared" si="15"/>
        <v>9.3334394969268145E-5</v>
      </c>
      <c r="H351" s="60">
        <f t="shared" si="17"/>
        <v>0.9919978845652675</v>
      </c>
      <c r="I351" s="54" t="str">
        <f t="shared" si="16"/>
        <v>C</v>
      </c>
    </row>
    <row r="352" spans="1:9" x14ac:dyDescent="0.3">
      <c r="A352" s="54" t="s">
        <v>759</v>
      </c>
      <c r="B352" s="65" t="str">
        <f>VLOOKUP(A352,'REFORMA INSUMOS'!$A$1:$G$384,2,FALSE)</f>
        <v>Condulete tipo "LB" de 1 1/2" em alumínio fundido a prova de tempo,</v>
      </c>
      <c r="C352" s="55" t="str">
        <f>VLOOKUP(A352,'REFORMA INSUMOS'!$A$1:$G$384,3,FALSE)</f>
        <v xml:space="preserve">un    </v>
      </c>
      <c r="D352" s="56">
        <v>4</v>
      </c>
      <c r="E352" s="57">
        <f>VLOOKUP(A352,'REFORMA INSUMOS'!$A$1:$G$384,5,FALSE)</f>
        <v>47.05</v>
      </c>
      <c r="F352" s="58">
        <v>188.2</v>
      </c>
      <c r="G352" s="59">
        <f t="shared" si="15"/>
        <v>9.2959002610162265E-5</v>
      </c>
      <c r="H352" s="60">
        <f t="shared" si="17"/>
        <v>0.99209084356787769</v>
      </c>
      <c r="I352" s="54" t="str">
        <f t="shared" si="16"/>
        <v>C</v>
      </c>
    </row>
    <row r="353" spans="1:9" x14ac:dyDescent="0.3">
      <c r="A353" s="54" t="s">
        <v>213</v>
      </c>
      <c r="B353" s="65" t="str">
        <f>VLOOKUP($A353,'IMPLANTAÇÃO INSUMOS'!$A$2:$G$349,2,FALSE)</f>
        <v>GOIABEIRA H=2M</v>
      </c>
      <c r="C353" s="55" t="str">
        <f>VLOOKUP(A353,'IMPLANTAÇÃO INSUMOS'!$A$2:$G$349,3,FALSE)</f>
        <v xml:space="preserve">un    </v>
      </c>
      <c r="D353" s="56">
        <v>1</v>
      </c>
      <c r="E353" s="57">
        <f>VLOOKUP(A353,'IMPLANTAÇÃO INSUMOS'!$A$2:$G$349,5,FALSE)</f>
        <v>186.87</v>
      </c>
      <c r="F353" s="58">
        <v>186.87</v>
      </c>
      <c r="G353" s="59">
        <f t="shared" si="15"/>
        <v>9.2302065981727011E-5</v>
      </c>
      <c r="H353" s="60">
        <f t="shared" si="17"/>
        <v>0.99218314563385945</v>
      </c>
      <c r="I353" s="54" t="str">
        <f t="shared" si="16"/>
        <v>C</v>
      </c>
    </row>
    <row r="354" spans="1:9" x14ac:dyDescent="0.3">
      <c r="A354" s="54" t="s">
        <v>418</v>
      </c>
      <c r="B354" s="65" t="str">
        <f>VLOOKUP(A354,'REFORMA INSUMOS'!$A$1:$G$384,2,FALSE)</f>
        <v>ANEL DE VEDAÇÃO PARA VASO SANITÁRIO</v>
      </c>
      <c r="C354" s="55" t="str">
        <f>VLOOKUP(A354,'REFORMA INSUMOS'!$A$1:$G$384,3,FALSE)</f>
        <v xml:space="preserve">un    </v>
      </c>
      <c r="D354" s="56">
        <v>17.054867999999999</v>
      </c>
      <c r="E354" s="57">
        <f>VLOOKUP(A354,'REFORMA INSUMOS'!$A$1:$G$384,5,FALSE)</f>
        <v>10.89</v>
      </c>
      <c r="F354" s="58">
        <v>185.72</v>
      </c>
      <c r="G354" s="59">
        <f t="shared" si="15"/>
        <v>9.1734038069922092E-5</v>
      </c>
      <c r="H354" s="60">
        <f t="shared" si="17"/>
        <v>0.9922748796719294</v>
      </c>
      <c r="I354" s="54" t="str">
        <f t="shared" si="16"/>
        <v>C</v>
      </c>
    </row>
    <row r="355" spans="1:9" x14ac:dyDescent="0.3">
      <c r="A355" s="54" t="s">
        <v>215</v>
      </c>
      <c r="B355" s="65" t="str">
        <f>VLOOKUP($A355,'IMPLANTAÇÃO INSUMOS'!$A$2:$G$349,2,FALSE)</f>
        <v>TUBO PEAD TUBULAÇÃO PEAD 200,00 MM</v>
      </c>
      <c r="C355" s="55" t="str">
        <f>VLOOKUP(A355,'IMPLANTAÇÃO INSUMOS'!$A$2:$G$349,3,FALSE)</f>
        <v xml:space="preserve">un    </v>
      </c>
      <c r="D355" s="56">
        <v>1.95</v>
      </c>
      <c r="E355" s="57">
        <f>VLOOKUP(A355,'IMPLANTAÇÃO INSUMOS'!$A$2:$G$349,5,FALSE)</f>
        <v>95.24</v>
      </c>
      <c r="F355" s="58">
        <v>185.71</v>
      </c>
      <c r="G355" s="59">
        <f t="shared" si="15"/>
        <v>9.172909869677596E-5</v>
      </c>
      <c r="H355" s="60">
        <f t="shared" si="17"/>
        <v>0.99236660877062621</v>
      </c>
      <c r="I355" s="54" t="str">
        <f t="shared" si="16"/>
        <v>C</v>
      </c>
    </row>
    <row r="356" spans="1:9" ht="28.8" x14ac:dyDescent="0.3">
      <c r="A356" s="54" t="s">
        <v>761</v>
      </c>
      <c r="B356" s="65" t="str">
        <f>VLOOKUP(A356,'REFORMA INSUMOS'!$A$1:$G$384,2,FALSE)</f>
        <v xml:space="preserve">CONDULET EM LIGA DE ALUMÍNIO, COM TAMPA, ENTRADAS ROSCÁVEIS PARA ELETRODUTO DE 1.1/2", TIPO MÚLTIPLO C/TAMPA </v>
      </c>
      <c r="C356" s="55" t="str">
        <f>VLOOKUP(A356,'REFORMA INSUMOS'!$A$1:$G$384,3,FALSE)</f>
        <v xml:space="preserve">un    </v>
      </c>
      <c r="D356" s="56">
        <v>5</v>
      </c>
      <c r="E356" s="57">
        <f>VLOOKUP(A356,'REFORMA INSUMOS'!$A$1:$G$384,5,FALSE)</f>
        <v>36.49</v>
      </c>
      <c r="F356" s="58">
        <v>182.45</v>
      </c>
      <c r="G356" s="59">
        <f t="shared" si="15"/>
        <v>9.0118863051137657E-5</v>
      </c>
      <c r="H356" s="60">
        <f t="shared" si="17"/>
        <v>0.99245672763367732</v>
      </c>
      <c r="I356" s="54" t="str">
        <f t="shared" si="16"/>
        <v>C</v>
      </c>
    </row>
    <row r="357" spans="1:9" x14ac:dyDescent="0.3">
      <c r="A357" s="54" t="s">
        <v>763</v>
      </c>
      <c r="B357" s="65" t="str">
        <f>VLOOKUP(A357,'REFORMA INSUMOS'!$A$1:$G$384,2,FALSE)</f>
        <v>ADESIVO PLASTICO - FRASCO 850 G</v>
      </c>
      <c r="C357" s="55" t="str">
        <f>VLOOKUP(A357,'REFORMA INSUMOS'!$A$1:$G$384,3,FALSE)</f>
        <v xml:space="preserve">un    </v>
      </c>
      <c r="D357" s="56">
        <v>3</v>
      </c>
      <c r="E357" s="57">
        <f>VLOOKUP(A357,'REFORMA INSUMOS'!$A$1:$G$384,5,FALSE)</f>
        <v>60.8</v>
      </c>
      <c r="F357" s="58">
        <v>182.4</v>
      </c>
      <c r="G357" s="59">
        <f t="shared" si="15"/>
        <v>9.009416618540701E-5</v>
      </c>
      <c r="H357" s="60">
        <f t="shared" si="17"/>
        <v>0.99254682179986276</v>
      </c>
      <c r="I357" s="54" t="str">
        <f t="shared" si="16"/>
        <v>C</v>
      </c>
    </row>
    <row r="358" spans="1:9" x14ac:dyDescent="0.3">
      <c r="A358" s="54">
        <v>2862</v>
      </c>
      <c r="B358" s="65" t="str">
        <f>VLOOKUP($A358,'IMPLANTAÇÃO INSUMOS'!$A$2:$G$349,2,FALSE)</f>
        <v>SABONETE LÍQUIDO (D= 1,00)</v>
      </c>
      <c r="C358" s="55" t="str">
        <f>VLOOKUP(A358,'IMPLANTAÇÃO INSUMOS'!$A$2:$G$349,3,FALSE)</f>
        <v xml:space="preserve">Kg    </v>
      </c>
      <c r="D358" s="56">
        <v>31.152272</v>
      </c>
      <c r="E358" s="57">
        <f>VLOOKUP(A358,'IMPLANTAÇÃO INSUMOS'!$A$2:$G$349,5,FALSE)</f>
        <v>5.77</v>
      </c>
      <c r="F358" s="58">
        <v>179.74</v>
      </c>
      <c r="G358" s="59">
        <f t="shared" si="15"/>
        <v>8.8780292928536489E-5</v>
      </c>
      <c r="H358" s="60">
        <f t="shared" si="17"/>
        <v>0.99263560209279134</v>
      </c>
      <c r="I358" s="54" t="str">
        <f t="shared" si="16"/>
        <v>C</v>
      </c>
    </row>
    <row r="359" spans="1:9" x14ac:dyDescent="0.3">
      <c r="A359" s="54" t="s">
        <v>264</v>
      </c>
      <c r="B359" s="65" t="str">
        <f>VLOOKUP(A359,'REFORMA INSUMOS'!$A$1:$G$384,2,FALSE)</f>
        <v>TUBO SOLDAVEL PVC MARROM DIAM. 32 MM</v>
      </c>
      <c r="C359" s="55" t="str">
        <f>VLOOKUP(A359,'REFORMA INSUMOS'!$A$1:$G$384,3,FALSE)</f>
        <v xml:space="preserve">m     </v>
      </c>
      <c r="D359" s="56">
        <v>22.567821899999998</v>
      </c>
      <c r="E359" s="57">
        <f>VLOOKUP(A359,'REFORMA INSUMOS'!$A$1:$G$384,5,FALSE)</f>
        <v>7.9</v>
      </c>
      <c r="F359" s="58">
        <v>178.28</v>
      </c>
      <c r="G359" s="59">
        <f t="shared" si="15"/>
        <v>8.8059144449201547E-5</v>
      </c>
      <c r="H359" s="60">
        <f t="shared" si="17"/>
        <v>0.99272366123724054</v>
      </c>
      <c r="I359" s="54" t="str">
        <f t="shared" si="16"/>
        <v>C</v>
      </c>
    </row>
    <row r="360" spans="1:9" x14ac:dyDescent="0.3">
      <c r="A360" s="54" t="s">
        <v>765</v>
      </c>
      <c r="B360" s="65" t="str">
        <f>VLOOKUP(A360,'REFORMA INSUMOS'!$A$1:$G$384,2,FALSE)</f>
        <v>CURVA 90 GRAUS CURTA DIAMETRO 40 mm (ESGOTO)</v>
      </c>
      <c r="C360" s="55" t="str">
        <f>VLOOKUP(A360,'REFORMA INSUMOS'!$A$1:$G$384,3,FALSE)</f>
        <v xml:space="preserve">un    </v>
      </c>
      <c r="D360" s="56">
        <v>34</v>
      </c>
      <c r="E360" s="57">
        <f>VLOOKUP(A360,'REFORMA INSUMOS'!$A$1:$G$384,5,FALSE)</f>
        <v>5.21</v>
      </c>
      <c r="F360" s="58">
        <v>177.14</v>
      </c>
      <c r="G360" s="59">
        <f t="shared" si="15"/>
        <v>8.7496055910542747E-5</v>
      </c>
      <c r="H360" s="60">
        <f t="shared" si="17"/>
        <v>0.99281115729315106</v>
      </c>
      <c r="I360" s="54" t="str">
        <f t="shared" si="16"/>
        <v>C</v>
      </c>
    </row>
    <row r="361" spans="1:9" x14ac:dyDescent="0.3">
      <c r="A361" s="54">
        <v>2939</v>
      </c>
      <c r="B361" s="65" t="str">
        <f>VLOOKUP($A361,'IMPLANTAÇÃO INSUMOS'!$A$2:$G$349,2,FALSE)</f>
        <v>FABRICAÇÃO / MONTAGEM</v>
      </c>
      <c r="C361" s="55" t="str">
        <f>VLOOKUP(A361,'IMPLANTAÇÃO INSUMOS'!$A$2:$G$349,3,FALSE)</f>
        <v xml:space="preserve">un    </v>
      </c>
      <c r="D361" s="56">
        <v>1</v>
      </c>
      <c r="E361" s="57">
        <f>VLOOKUP(A361,'IMPLANTAÇÃO INSUMOS'!$A$2:$G$349,5,FALSE)</f>
        <v>175.63</v>
      </c>
      <c r="F361" s="58">
        <v>175.63</v>
      </c>
      <c r="G361" s="59">
        <f t="shared" si="15"/>
        <v>8.6750210565477145E-5</v>
      </c>
      <c r="H361" s="60">
        <f t="shared" si="17"/>
        <v>0.99289790750371654</v>
      </c>
      <c r="I361" s="54" t="str">
        <f t="shared" si="16"/>
        <v>C</v>
      </c>
    </row>
    <row r="362" spans="1:9" x14ac:dyDescent="0.3">
      <c r="A362" s="54">
        <v>2750</v>
      </c>
      <c r="B362" s="65" t="str">
        <f>VLOOKUP(A362,'REFORMA INSUMOS'!$A$1:$G$384,2,FALSE)</f>
        <v>CORTE MECÂNICO EM PISOS (ESPES. = 3MM E H=10 A 25 MM) - (COMP. AUXILIAR)**</v>
      </c>
      <c r="C362" s="55" t="str">
        <f>VLOOKUP(A362,'REFORMA INSUMOS'!$A$1:$G$384,3,FALSE)</f>
        <v xml:space="preserve">m     </v>
      </c>
      <c r="D362" s="56">
        <v>562.83185690000005</v>
      </c>
      <c r="E362" s="57">
        <f>VLOOKUP(A362,'REFORMA INSUMOS'!$A$1:$G$384,5,FALSE)</f>
        <v>0.31</v>
      </c>
      <c r="F362" s="58">
        <v>174.47</v>
      </c>
      <c r="G362" s="59">
        <f t="shared" si="15"/>
        <v>8.6177243280526094E-5</v>
      </c>
      <c r="H362" s="60">
        <f t="shared" si="17"/>
        <v>0.99298408474699706</v>
      </c>
      <c r="I362" s="54" t="str">
        <f t="shared" si="16"/>
        <v>C</v>
      </c>
    </row>
    <row r="363" spans="1:9" x14ac:dyDescent="0.3">
      <c r="A363" s="54" t="s">
        <v>768</v>
      </c>
      <c r="B363" s="65" t="str">
        <f>VLOOKUP(A363,'REFORMA INSUMOS'!$A$1:$G$384,2,FALSE)</f>
        <v>TUBO PARA VÁLVULA DE DESCARGA (CURTO 1.1/4")</v>
      </c>
      <c r="C363" s="55" t="str">
        <f>VLOOKUP(A363,'REFORMA INSUMOS'!$A$1:$G$384,3,FALSE)</f>
        <v xml:space="preserve">un    </v>
      </c>
      <c r="D363" s="56">
        <v>16</v>
      </c>
      <c r="E363" s="57">
        <f>VLOOKUP(A363,'REFORMA INSUMOS'!$A$1:$G$384,5,FALSE)</f>
        <v>10.9</v>
      </c>
      <c r="F363" s="58">
        <v>174.4</v>
      </c>
      <c r="G363" s="59">
        <f t="shared" si="15"/>
        <v>8.6142667668503197E-5</v>
      </c>
      <c r="H363" s="60">
        <f t="shared" si="17"/>
        <v>0.99307022741466555</v>
      </c>
      <c r="I363" s="54" t="str">
        <f t="shared" si="16"/>
        <v>C</v>
      </c>
    </row>
    <row r="364" spans="1:9" x14ac:dyDescent="0.3">
      <c r="A364" s="54" t="s">
        <v>219</v>
      </c>
      <c r="B364" s="65" t="str">
        <f>VLOOKUP($A364,'IMPLANTAÇÃO INSUMOS'!$A$2:$G$349,2,FALSE)</f>
        <v>CAIXA D'ÁGUA POLIETILENO 1000 LTS. COM TAMPA</v>
      </c>
      <c r="C364" s="55" t="str">
        <f>VLOOKUP(A364,'IMPLANTAÇÃO INSUMOS'!$A$2:$G$349,3,FALSE)</f>
        <v xml:space="preserve">un    </v>
      </c>
      <c r="D364" s="56">
        <v>0.41521400000000003</v>
      </c>
      <c r="E364" s="57">
        <f>VLOOKUP(A364,'IMPLANTAÇÃO INSUMOS'!$A$2:$G$349,5,FALSE)</f>
        <v>407.04</v>
      </c>
      <c r="F364" s="58">
        <v>169</v>
      </c>
      <c r="G364" s="59">
        <f t="shared" si="15"/>
        <v>8.3475406169593113E-5</v>
      </c>
      <c r="H364" s="60">
        <f t="shared" si="17"/>
        <v>0.99315370282083515</v>
      </c>
      <c r="I364" s="54" t="str">
        <f t="shared" si="16"/>
        <v>C</v>
      </c>
    </row>
    <row r="365" spans="1:9" x14ac:dyDescent="0.3">
      <c r="A365" s="54">
        <v>3062</v>
      </c>
      <c r="B365" s="65" t="str">
        <f>VLOOKUP(A365,'REFORMA INSUMOS'!$A$1:$G$384,2,FALSE)</f>
        <v>ABRAÇADEIRA METÁLICA TIPO "D" DIÂMETRO 2"</v>
      </c>
      <c r="C365" s="55" t="str">
        <f>VLOOKUP(A365,'REFORMA INSUMOS'!$A$1:$G$384,3,FALSE)</f>
        <v xml:space="preserve">un    </v>
      </c>
      <c r="D365" s="56">
        <v>68</v>
      </c>
      <c r="E365" s="57">
        <f>VLOOKUP(A365,'REFORMA INSUMOS'!$A$1:$G$384,5,FALSE)</f>
        <v>2.4700000000000002</v>
      </c>
      <c r="F365" s="58">
        <v>167.96</v>
      </c>
      <c r="G365" s="59">
        <f t="shared" si="15"/>
        <v>8.2961711362395619E-5</v>
      </c>
      <c r="H365" s="60">
        <f t="shared" si="17"/>
        <v>0.9932366645321975</v>
      </c>
      <c r="I365" s="54" t="str">
        <f t="shared" si="16"/>
        <v>C</v>
      </c>
    </row>
    <row r="366" spans="1:9" x14ac:dyDescent="0.3">
      <c r="A366" s="54">
        <v>2257</v>
      </c>
      <c r="B366" s="65" t="str">
        <f>VLOOKUP(A366,'REFORMA INSUMOS'!$A$1:$G$384,2,FALSE)</f>
        <v>CADEADO SIMPLES EM LATÃO Nº 50</v>
      </c>
      <c r="C366" s="55" t="str">
        <f>VLOOKUP(A366,'REFORMA INSUMOS'!$A$1:$G$384,3,FALSE)</f>
        <v xml:space="preserve">un    </v>
      </c>
      <c r="D366" s="56">
        <v>3</v>
      </c>
      <c r="E366" s="57">
        <f>VLOOKUP(A366,'REFORMA INSUMOS'!$A$1:$G$384,5,FALSE)</f>
        <v>55.47</v>
      </c>
      <c r="F366" s="58">
        <v>166.41</v>
      </c>
      <c r="G366" s="59">
        <f t="shared" si="15"/>
        <v>8.2196108524745502E-5</v>
      </c>
      <c r="H366" s="60">
        <f t="shared" si="17"/>
        <v>0.99331886064072228</v>
      </c>
      <c r="I366" s="54" t="str">
        <f t="shared" si="16"/>
        <v>C</v>
      </c>
    </row>
    <row r="367" spans="1:9" x14ac:dyDescent="0.3">
      <c r="A367" s="54">
        <v>2491</v>
      </c>
      <c r="B367" s="65" t="str">
        <f>VLOOKUP($A367,'IMPLANTAÇÃO INSUMOS'!$A$2:$G$349,2,FALSE)</f>
        <v>PARAFUSO DIAM.3/8" - 10 CM</v>
      </c>
      <c r="C367" s="55" t="str">
        <f>VLOOKUP(A367,'IMPLANTAÇÃO INSUMOS'!$A$2:$G$349,3,FALSE)</f>
        <v xml:space="preserve">un    </v>
      </c>
      <c r="D367" s="56">
        <v>74.513815899999997</v>
      </c>
      <c r="E367" s="57">
        <f>VLOOKUP(A367,'IMPLANTAÇÃO INSUMOS'!$A$2:$G$349,5,FALSE)</f>
        <v>2.2000000000000002</v>
      </c>
      <c r="F367" s="58">
        <v>163.93</v>
      </c>
      <c r="G367" s="59">
        <f t="shared" si="15"/>
        <v>8.097114398450533E-5</v>
      </c>
      <c r="H367" s="60">
        <f t="shared" si="17"/>
        <v>0.99339983178470681</v>
      </c>
      <c r="I367" s="54" t="str">
        <f t="shared" si="16"/>
        <v>C</v>
      </c>
    </row>
    <row r="368" spans="1:9" x14ac:dyDescent="0.3">
      <c r="A368" s="54" t="s">
        <v>772</v>
      </c>
      <c r="B368" s="65" t="str">
        <f>VLOOKUP(A368,'REFORMA INSUMOS'!$A$1:$G$384,2,FALSE)</f>
        <v>JUNCAO SIMPLES DIAMETRO 100 X 100 mm (ESGOTO)</v>
      </c>
      <c r="C368" s="55" t="str">
        <f>VLOOKUP(A368,'REFORMA INSUMOS'!$A$1:$G$384,3,FALSE)</f>
        <v xml:space="preserve">un    </v>
      </c>
      <c r="D368" s="56">
        <v>6</v>
      </c>
      <c r="E368" s="57">
        <f>VLOOKUP(A368,'REFORMA INSUMOS'!$A$1:$G$384,5,FALSE)</f>
        <v>26.65</v>
      </c>
      <c r="F368" s="58">
        <v>159.9</v>
      </c>
      <c r="G368" s="59">
        <f t="shared" si="15"/>
        <v>7.8980576606615027E-5</v>
      </c>
      <c r="H368" s="60">
        <f t="shared" si="17"/>
        <v>0.99347881236131341</v>
      </c>
      <c r="I368" s="54" t="str">
        <f t="shared" si="16"/>
        <v>C</v>
      </c>
    </row>
    <row r="369" spans="1:9" x14ac:dyDescent="0.3">
      <c r="A369" s="54" t="s">
        <v>774</v>
      </c>
      <c r="B369" s="65" t="str">
        <f>VLOOKUP(A369,'REFORMA INSUMOS'!$A$1:$G$384,2,FALSE)</f>
        <v>TE SANITARIO DIAMETRO 75 X 50 mm - (ESGOTO)</v>
      </c>
      <c r="C369" s="55" t="str">
        <f>VLOOKUP(A369,'REFORMA INSUMOS'!$A$1:$G$384,3,FALSE)</f>
        <v xml:space="preserve">un    </v>
      </c>
      <c r="D369" s="56">
        <v>17</v>
      </c>
      <c r="E369" s="57">
        <f>VLOOKUP(A369,'REFORMA INSUMOS'!$A$1:$G$384,5,FALSE)</f>
        <v>9.27</v>
      </c>
      <c r="F369" s="58">
        <v>157.59</v>
      </c>
      <c r="G369" s="59">
        <f t="shared" si="15"/>
        <v>7.7839581409859044E-5</v>
      </c>
      <c r="H369" s="60">
        <f t="shared" si="17"/>
        <v>0.99355665194272325</v>
      </c>
      <c r="I369" s="54" t="str">
        <f t="shared" si="16"/>
        <v>C</v>
      </c>
    </row>
    <row r="370" spans="1:9" x14ac:dyDescent="0.3">
      <c r="A370" s="54" t="s">
        <v>222</v>
      </c>
      <c r="B370" s="65" t="str">
        <f>VLOOKUP($A370,'IMPLANTAÇÃO INSUMOS'!$A$2:$G$349,2,FALSE)</f>
        <v>REGISTRO DE GAVETA C/CANOPLA DIAM.1.1/4"</v>
      </c>
      <c r="C370" s="55" t="str">
        <f>VLOOKUP(A370,'IMPLANTAÇÃO INSUMOS'!$A$2:$G$349,3,FALSE)</f>
        <v xml:space="preserve">un    </v>
      </c>
      <c r="D370" s="56">
        <v>0.95387</v>
      </c>
      <c r="E370" s="57">
        <f>VLOOKUP(A370,'IMPLANTAÇÃO INSUMOS'!$A$2:$G$349,5,FALSE)</f>
        <v>164.9</v>
      </c>
      <c r="F370" s="58">
        <v>157.29</v>
      </c>
      <c r="G370" s="59">
        <f t="shared" si="15"/>
        <v>7.7691400215475152E-5</v>
      </c>
      <c r="H370" s="60">
        <f t="shared" si="17"/>
        <v>0.99363434334293876</v>
      </c>
      <c r="I370" s="54" t="str">
        <f t="shared" si="16"/>
        <v>C</v>
      </c>
    </row>
    <row r="371" spans="1:9" x14ac:dyDescent="0.3">
      <c r="A371" s="54" t="s">
        <v>224</v>
      </c>
      <c r="B371" s="65" t="str">
        <f>VLOOKUP($A371,'IMPLANTAÇÃO INSUMOS'!$A$2:$G$349,2,FALSE)</f>
        <v>PEDRA DE MÃO / MARROADA (POSTO PEDREIRA)</v>
      </c>
      <c r="C371" s="55" t="str">
        <f>VLOOKUP(A371,'IMPLANTAÇÃO INSUMOS'!$A$2:$G$349,3,FALSE)</f>
        <v xml:space="preserve">m3    </v>
      </c>
      <c r="D371" s="56">
        <v>1.8061149999999999</v>
      </c>
      <c r="E371" s="57">
        <f>VLOOKUP(A371,'IMPLANTAÇÃO INSUMOS'!$A$2:$G$349,5,FALSE)</f>
        <v>86.97</v>
      </c>
      <c r="F371" s="58">
        <v>157.07</v>
      </c>
      <c r="G371" s="59">
        <f t="shared" si="15"/>
        <v>7.7582734006260303E-5</v>
      </c>
      <c r="H371" s="60">
        <f t="shared" si="17"/>
        <v>0.99371192607694503</v>
      </c>
      <c r="I371" s="54" t="str">
        <f t="shared" si="16"/>
        <v>C</v>
      </c>
    </row>
    <row r="372" spans="1:9" x14ac:dyDescent="0.3">
      <c r="A372" s="54">
        <v>3361</v>
      </c>
      <c r="B372" s="65" t="str">
        <f>VLOOKUP(A372,'REFORMA INSUMOS'!$A$1:$G$384,2,FALSE)</f>
        <v>LUVA EM AÇO GALVANIZADO A FOGO DIAMETRO 1.1/2"</v>
      </c>
      <c r="C372" s="55" t="str">
        <f>VLOOKUP(A372,'REFORMA INSUMOS'!$A$1:$G$384,3,FALSE)</f>
        <v xml:space="preserve">un    </v>
      </c>
      <c r="D372" s="56">
        <v>23</v>
      </c>
      <c r="E372" s="57">
        <f>VLOOKUP(A372,'REFORMA INSUMOS'!$A$1:$G$384,5,FALSE)</f>
        <v>6.61</v>
      </c>
      <c r="F372" s="58">
        <v>152.03</v>
      </c>
      <c r="G372" s="59">
        <f t="shared" si="15"/>
        <v>7.5093289940610902E-5</v>
      </c>
      <c r="H372" s="60">
        <f t="shared" si="17"/>
        <v>0.99378701936688563</v>
      </c>
      <c r="I372" s="54" t="str">
        <f t="shared" si="16"/>
        <v>C</v>
      </c>
    </row>
    <row r="373" spans="1:9" x14ac:dyDescent="0.3">
      <c r="A373" s="54">
        <v>2441</v>
      </c>
      <c r="B373" s="65" t="str">
        <f>VLOOKUP($A373,'IMPLANTAÇÃO INSUMOS'!$A$2:$G$349,2,FALSE)</f>
        <v>AÇO CA 50 A - 16,0 MM (5/8")</v>
      </c>
      <c r="C373" s="55" t="str">
        <f>VLOOKUP(A373,'IMPLANTAÇÃO INSUMOS'!$A$2:$G$349,3,FALSE)</f>
        <v xml:space="preserve">Kg    </v>
      </c>
      <c r="D373" s="56">
        <v>22.5654</v>
      </c>
      <c r="E373" s="57">
        <f>VLOOKUP(A373,'IMPLANTAÇÃO INSUMOS'!$A$2:$G$349,5,FALSE)</f>
        <v>6.71</v>
      </c>
      <c r="F373" s="58">
        <v>151.41</v>
      </c>
      <c r="G373" s="59">
        <f t="shared" si="15"/>
        <v>7.4787048805550842E-5</v>
      </c>
      <c r="H373" s="60">
        <f t="shared" si="17"/>
        <v>0.99386180641569122</v>
      </c>
      <c r="I373" s="54" t="str">
        <f t="shared" si="16"/>
        <v>C</v>
      </c>
    </row>
    <row r="374" spans="1:9" x14ac:dyDescent="0.3">
      <c r="A374" s="54">
        <v>1174</v>
      </c>
      <c r="B374" s="65" t="str">
        <f>VLOOKUP(A374,'REFORMA INSUMOS'!$A$1:$G$384,2,FALSE)</f>
        <v>BUCHA DE NYLON COM PARAFUSO - S6</v>
      </c>
      <c r="C374" s="55" t="str">
        <f>VLOOKUP(A374,'REFORMA INSUMOS'!$A$1:$G$384,3,FALSE)</f>
        <v xml:space="preserve">un    </v>
      </c>
      <c r="D374" s="56">
        <v>329</v>
      </c>
      <c r="E374" s="57">
        <f>VLOOKUP(A374,'REFORMA INSUMOS'!$A$1:$G$384,5,FALSE)</f>
        <v>0.46</v>
      </c>
      <c r="F374" s="58">
        <v>151.34</v>
      </c>
      <c r="G374" s="59">
        <f t="shared" si="15"/>
        <v>7.4752473193527946E-5</v>
      </c>
      <c r="H374" s="60">
        <f t="shared" si="17"/>
        <v>0.99393655888888477</v>
      </c>
      <c r="I374" s="54" t="str">
        <f t="shared" si="16"/>
        <v>C</v>
      </c>
    </row>
    <row r="375" spans="1:9" x14ac:dyDescent="0.3">
      <c r="A375" s="54">
        <v>13</v>
      </c>
      <c r="B375" s="65" t="str">
        <f>VLOOKUP($A375,'IMPLANTAÇÃO INSUMOS'!$A$2:$G$349,2,FALSE)</f>
        <v>POCEIRO</v>
      </c>
      <c r="C375" s="55" t="str">
        <f>VLOOKUP(A375,'IMPLANTAÇÃO INSUMOS'!$A$2:$G$349,3,FALSE)</f>
        <v xml:space="preserve">h     </v>
      </c>
      <c r="D375" s="56">
        <v>6.39</v>
      </c>
      <c r="E375" s="57">
        <f>VLOOKUP(A375,'IMPLANTAÇÃO INSUMOS'!$A$2:$G$349,5,FALSE)</f>
        <v>23.41</v>
      </c>
      <c r="F375" s="58">
        <v>149.58000000000001</v>
      </c>
      <c r="G375" s="59">
        <f t="shared" si="15"/>
        <v>7.3883143519809112E-5</v>
      </c>
      <c r="H375" s="60">
        <f t="shared" si="17"/>
        <v>0.99401044203240463</v>
      </c>
      <c r="I375" s="54" t="str">
        <f t="shared" si="16"/>
        <v>C</v>
      </c>
    </row>
    <row r="376" spans="1:9" x14ac:dyDescent="0.3">
      <c r="A376" s="54">
        <v>2511</v>
      </c>
      <c r="B376" s="65" t="str">
        <f>VLOOKUP(A376,'REFORMA INSUMOS'!$A$1:$G$384,2,FALSE)</f>
        <v>PLACA  LIGACAO 150X250 MM CHAPA 6,35 MM (1/4")</v>
      </c>
      <c r="C376" s="55" t="str">
        <f>VLOOKUP(A376,'REFORMA INSUMOS'!$A$1:$G$384,3,FALSE)</f>
        <v xml:space="preserve">Kg    </v>
      </c>
      <c r="D376" s="56">
        <v>14.94</v>
      </c>
      <c r="E376" s="57">
        <f>VLOOKUP(A376,'REFORMA INSUMOS'!$A$1:$G$384,5,FALSE)</f>
        <v>10.01</v>
      </c>
      <c r="F376" s="58">
        <v>149.54</v>
      </c>
      <c r="G376" s="59">
        <f t="shared" si="15"/>
        <v>7.3863386027224584E-5</v>
      </c>
      <c r="H376" s="60">
        <f t="shared" si="17"/>
        <v>0.99408430541843185</v>
      </c>
      <c r="I376" s="54" t="str">
        <f t="shared" si="16"/>
        <v>C</v>
      </c>
    </row>
    <row r="377" spans="1:9" x14ac:dyDescent="0.3">
      <c r="A377" s="54" t="s">
        <v>778</v>
      </c>
      <c r="B377" s="65" t="str">
        <f>VLOOKUP(A377,'REFORMA INSUMOS'!$A$1:$G$384,2,FALSE)</f>
        <v xml:space="preserve">ARRUELA 10,5 MM - DIÂMETRO EXTERNO 20 MM </v>
      </c>
      <c r="C377" s="55" t="str">
        <f>VLOOKUP(A377,'REFORMA INSUMOS'!$A$1:$G$384,3,FALSE)</f>
        <v xml:space="preserve">un    </v>
      </c>
      <c r="D377" s="56">
        <v>280</v>
      </c>
      <c r="E377" s="57">
        <f>VLOOKUP(A377,'REFORMA INSUMOS'!$A$1:$G$384,5,FALSE)</f>
        <v>0.53</v>
      </c>
      <c r="F377" s="58">
        <v>148.4</v>
      </c>
      <c r="G377" s="59">
        <f t="shared" si="15"/>
        <v>7.3300297488565797E-5</v>
      </c>
      <c r="H377" s="60">
        <f t="shared" si="17"/>
        <v>0.99415760571592038</v>
      </c>
      <c r="I377" s="54" t="str">
        <f t="shared" si="16"/>
        <v>C</v>
      </c>
    </row>
    <row r="378" spans="1:9" x14ac:dyDescent="0.3">
      <c r="A378" s="54" t="s">
        <v>232</v>
      </c>
      <c r="B378" s="65" t="str">
        <f>VLOOKUP($A378,'IMPLANTAÇÃO INSUMOS'!$A$2:$G$349,2,FALSE)</f>
        <v>BEBEDOURO (PURIFICADOR) ELÉTRICO DE PRESSÃO (IBBL BAG 40 OU EQUIVALENTE)</v>
      </c>
      <c r="C378" s="55" t="str">
        <f>VLOOKUP(A378,'IMPLANTAÇÃO INSUMOS'!$A$2:$G$349,3,FALSE)</f>
        <v xml:space="preserve">un    </v>
      </c>
      <c r="D378" s="56">
        <v>0.123442</v>
      </c>
      <c r="E378" s="57">
        <f>VLOOKUP(A378,'IMPLANTAÇÃO INSUMOS'!$A$2:$G$349,5,FALSE)</f>
        <v>1200</v>
      </c>
      <c r="F378" s="58">
        <v>148.13</v>
      </c>
      <c r="G378" s="59">
        <f t="shared" si="15"/>
        <v>7.3166934413620288E-5</v>
      </c>
      <c r="H378" s="60">
        <f t="shared" si="17"/>
        <v>0.99423077265033399</v>
      </c>
      <c r="I378" s="54" t="str">
        <f t="shared" si="16"/>
        <v>C</v>
      </c>
    </row>
    <row r="379" spans="1:9" x14ac:dyDescent="0.3">
      <c r="A379" s="54">
        <v>1893</v>
      </c>
      <c r="B379" s="65" t="str">
        <f>VLOOKUP(A379,'REFORMA INSUMOS'!$A$1:$G$384,2,FALSE)</f>
        <v>PARAFUSO 8x110 MM</v>
      </c>
      <c r="C379" s="55" t="str">
        <f>VLOOKUP(A379,'REFORMA INSUMOS'!$A$1:$G$384,3,FALSE)</f>
        <v xml:space="preserve">un    </v>
      </c>
      <c r="D379" s="56">
        <v>65.209349900000007</v>
      </c>
      <c r="E379" s="57">
        <f>VLOOKUP(A379,'REFORMA INSUMOS'!$A$1:$G$384,5,FALSE)</f>
        <v>2.27</v>
      </c>
      <c r="F379" s="58">
        <v>148.01</v>
      </c>
      <c r="G379" s="59">
        <f t="shared" si="15"/>
        <v>7.3107661935866718E-5</v>
      </c>
      <c r="H379" s="60">
        <f t="shared" si="17"/>
        <v>0.99430388031226991</v>
      </c>
      <c r="I379" s="54" t="str">
        <f t="shared" si="16"/>
        <v>C</v>
      </c>
    </row>
    <row r="380" spans="1:9" x14ac:dyDescent="0.3">
      <c r="A380" s="54">
        <v>1971</v>
      </c>
      <c r="B380" s="65" t="str">
        <f>VLOOKUP($A380,'IMPLANTAÇÃO INSUMOS'!$A$2:$G$349,2,FALSE)</f>
        <v>SABAO EM PO</v>
      </c>
      <c r="C380" s="55" t="str">
        <f>VLOOKUP(A380,'IMPLANTAÇÃO INSUMOS'!$A$2:$G$349,3,FALSE)</f>
        <v xml:space="preserve">Kg    </v>
      </c>
      <c r="D380" s="56">
        <v>11.696400000000001</v>
      </c>
      <c r="E380" s="57">
        <f>VLOOKUP(A380,'IMPLANTAÇÃO INSUMOS'!$A$2:$G$349,5,FALSE)</f>
        <v>12.64</v>
      </c>
      <c r="F380" s="58">
        <v>147.84</v>
      </c>
      <c r="G380" s="59">
        <f t="shared" si="15"/>
        <v>7.3023692592382529E-5</v>
      </c>
      <c r="H380" s="60">
        <f t="shared" si="17"/>
        <v>0.99437690400486234</v>
      </c>
      <c r="I380" s="54" t="str">
        <f t="shared" si="16"/>
        <v>C</v>
      </c>
    </row>
    <row r="381" spans="1:9" x14ac:dyDescent="0.3">
      <c r="A381" s="54">
        <v>2150</v>
      </c>
      <c r="B381" s="65" t="str">
        <f>VLOOKUP(A381,'REFORMA INSUMOS'!$A$1:$G$384,2,FALSE)</f>
        <v>CHAPA DE AÇO DOBRADA Nº 13 (2,25 MM)</v>
      </c>
      <c r="C381" s="55" t="str">
        <f>VLOOKUP(A381,'REFORMA INSUMOS'!$A$1:$G$384,3,FALSE)</f>
        <v xml:space="preserve">Kg    </v>
      </c>
      <c r="D381" s="56">
        <v>18.7226149</v>
      </c>
      <c r="E381" s="57">
        <f>VLOOKUP(A381,'REFORMA INSUMOS'!$A$1:$G$384,5,FALSE)</f>
        <v>7.87</v>
      </c>
      <c r="F381" s="58">
        <v>147.32999999999998</v>
      </c>
      <c r="G381" s="59">
        <f t="shared" si="15"/>
        <v>7.2771784561929893E-5</v>
      </c>
      <c r="H381" s="60">
        <f t="shared" si="17"/>
        <v>0.99444967578942423</v>
      </c>
      <c r="I381" s="54" t="str">
        <f t="shared" si="16"/>
        <v>C</v>
      </c>
    </row>
    <row r="382" spans="1:9" x14ac:dyDescent="0.3">
      <c r="A382" s="54">
        <v>2861</v>
      </c>
      <c r="B382" s="65" t="str">
        <f>VLOOKUP($A382,'IMPLANTAÇÃO INSUMOS'!$A$2:$G$349,2,FALSE)</f>
        <v>ÁLCOOL GEL ( D=1,00)</v>
      </c>
      <c r="C382" s="55" t="str">
        <f>VLOOKUP(A382,'IMPLANTAÇÃO INSUMOS'!$A$2:$G$349,3,FALSE)</f>
        <v xml:space="preserve">Kg    </v>
      </c>
      <c r="D382" s="56">
        <v>10.616012</v>
      </c>
      <c r="E382" s="57">
        <f>VLOOKUP(A382,'IMPLANTAÇÃO INSUMOS'!$A$2:$G$349,5,FALSE)</f>
        <v>13.6</v>
      </c>
      <c r="F382" s="58">
        <v>144.37</v>
      </c>
      <c r="G382" s="59">
        <f t="shared" si="15"/>
        <v>7.1309730110675495E-5</v>
      </c>
      <c r="H382" s="60">
        <f t="shared" si="17"/>
        <v>0.99452098551953494</v>
      </c>
      <c r="I382" s="54" t="str">
        <f t="shared" si="16"/>
        <v>C</v>
      </c>
    </row>
    <row r="383" spans="1:9" x14ac:dyDescent="0.3">
      <c r="A383" s="54">
        <v>2699</v>
      </c>
      <c r="B383" s="65" t="str">
        <f>VLOOKUP($A383,'IMPLANTAÇÃO INSUMOS'!$A$2:$G$349,2,FALSE)</f>
        <v>FUNDO BRANCO FOSCO</v>
      </c>
      <c r="C383" s="55" t="str">
        <f>VLOOKUP(A383,'IMPLANTAÇÃO INSUMOS'!$A$2:$G$349,3,FALSE)</f>
        <v xml:space="preserve">l     </v>
      </c>
      <c r="D383" s="56">
        <v>10.952672</v>
      </c>
      <c r="E383" s="57">
        <f>VLOOKUP(A383,'IMPLANTAÇÃO INSUMOS'!$A$2:$G$349,5,FALSE)</f>
        <v>13.04</v>
      </c>
      <c r="F383" s="58">
        <v>142.82</v>
      </c>
      <c r="G383" s="59">
        <f t="shared" si="15"/>
        <v>7.0544127273025378E-5</v>
      </c>
      <c r="H383" s="60">
        <f t="shared" si="17"/>
        <v>0.99459152964680797</v>
      </c>
      <c r="I383" s="54" t="str">
        <f t="shared" si="16"/>
        <v>C</v>
      </c>
    </row>
    <row r="384" spans="1:9" x14ac:dyDescent="0.3">
      <c r="A384" s="54" t="s">
        <v>237</v>
      </c>
      <c r="B384" s="65" t="str">
        <f>VLOOKUP($A384,'IMPLANTAÇÃO INSUMOS'!$A$2:$G$349,2,FALSE)</f>
        <v>CADISTA</v>
      </c>
      <c r="C384" s="55" t="str">
        <f>VLOOKUP(A384,'IMPLANTAÇÃO INSUMOS'!$A$2:$G$349,3,FALSE)</f>
        <v xml:space="preserve">h     </v>
      </c>
      <c r="D384" s="56">
        <v>4.9943628000000002</v>
      </c>
      <c r="E384" s="57">
        <f>VLOOKUP(A384,'IMPLANTAÇÃO INSUMOS'!$A$2:$G$349,5,FALSE)</f>
        <v>28.49</v>
      </c>
      <c r="F384" s="58">
        <v>142.28</v>
      </c>
      <c r="G384" s="59">
        <f t="shared" si="15"/>
        <v>7.0277401123134374E-5</v>
      </c>
      <c r="H384" s="60">
        <f t="shared" si="17"/>
        <v>0.99466180704793106</v>
      </c>
      <c r="I384" s="54" t="str">
        <f t="shared" si="16"/>
        <v>C</v>
      </c>
    </row>
    <row r="385" spans="1:9" ht="28.8" x14ac:dyDescent="0.3">
      <c r="A385" s="54" t="s">
        <v>239</v>
      </c>
      <c r="B385" s="65" t="str">
        <f>VLOOKUP($A385,'IMPLANTAÇÃO INSUMOS'!$A$2:$G$349,2,FALSE)</f>
        <v>ESCAVADEIRA HIDRÁULICA SOBRE ESTEIRAS, CAÇAMBA 0,80 M3, PESO OPERACIONAL 17 T, POTENCIA BRUTA 111 HP - CHP DIURNO. AF_06/2014</v>
      </c>
      <c r="C385" s="55" t="str">
        <f>VLOOKUP(A385,'IMPLANTAÇÃO INSUMOS'!$A$2:$G$349,3,FALSE)</f>
        <v xml:space="preserve">CHP   </v>
      </c>
      <c r="D385" s="56">
        <v>0.65239999999999998</v>
      </c>
      <c r="E385" s="57">
        <f>VLOOKUP(A385,'IMPLANTAÇÃO INSUMOS'!$A$2:$G$349,5,FALSE)</f>
        <v>216.36</v>
      </c>
      <c r="F385" s="58">
        <v>141.15</v>
      </c>
      <c r="G385" s="59">
        <f t="shared" si="15"/>
        <v>6.9719251957621705E-5</v>
      </c>
      <c r="H385" s="60">
        <f t="shared" si="17"/>
        <v>0.9947315262998887</v>
      </c>
      <c r="I385" s="54" t="str">
        <f t="shared" si="16"/>
        <v>C</v>
      </c>
    </row>
    <row r="386" spans="1:9" x14ac:dyDescent="0.3">
      <c r="A386" s="54" t="s">
        <v>340</v>
      </c>
      <c r="B386" s="65" t="str">
        <f>VLOOKUP(A386,'REFORMA INSUMOS'!$A$1:$G$384,2,FALSE)</f>
        <v>JOELHO 90 GRAUS SOLDAVEL DIAMETRO 50 MM</v>
      </c>
      <c r="C386" s="55" t="str">
        <f>VLOOKUP(A386,'REFORMA INSUMOS'!$A$1:$G$384,3,FALSE)</f>
        <v xml:space="preserve">un    </v>
      </c>
      <c r="D386" s="56">
        <v>26</v>
      </c>
      <c r="E386" s="57">
        <f>VLOOKUP(A386,'REFORMA INSUMOS'!$A$1:$G$384,5,FALSE)</f>
        <v>5.33</v>
      </c>
      <c r="F386" s="58">
        <v>138.57999999999998</v>
      </c>
      <c r="G386" s="59">
        <f t="shared" si="15"/>
        <v>6.8449833059066345E-5</v>
      </c>
      <c r="H386" s="60">
        <f t="shared" si="17"/>
        <v>0.99479997613294779</v>
      </c>
      <c r="I386" s="54" t="str">
        <f t="shared" si="16"/>
        <v>C</v>
      </c>
    </row>
    <row r="387" spans="1:9" x14ac:dyDescent="0.3">
      <c r="A387" s="54">
        <v>3696</v>
      </c>
      <c r="B387" s="65" t="str">
        <f>VLOOKUP(A387,'REFORMA INSUMOS'!$A$1:$G$384,2,FALSE)</f>
        <v>PARA-RAIOS FRANKLIM 4 PONTAS</v>
      </c>
      <c r="C387" s="55" t="str">
        <f>VLOOKUP(A387,'REFORMA INSUMOS'!$A$1:$G$384,3,FALSE)</f>
        <v xml:space="preserve">un    </v>
      </c>
      <c r="D387" s="56">
        <v>1</v>
      </c>
      <c r="E387" s="57">
        <f>VLOOKUP(A387,'REFORMA INSUMOS'!$A$1:$G$384,5,FALSE)</f>
        <v>134.85</v>
      </c>
      <c r="F387" s="58">
        <v>134.85</v>
      </c>
      <c r="G387" s="59">
        <f t="shared" si="15"/>
        <v>6.6607446875559947E-5</v>
      </c>
      <c r="H387" s="60">
        <f t="shared" si="17"/>
        <v>0.99486658357982338</v>
      </c>
      <c r="I387" s="54" t="str">
        <f t="shared" si="16"/>
        <v>C</v>
      </c>
    </row>
    <row r="388" spans="1:9" x14ac:dyDescent="0.3">
      <c r="A388" s="54" t="s">
        <v>244</v>
      </c>
      <c r="B388" s="65" t="str">
        <f>VLOOKUP($A388,'IMPLANTAÇÃO INSUMOS'!$A$2:$G$349,2,FALSE)</f>
        <v>TE 90 GRAUS SOLDAVEL DIAMETRO 75 MM</v>
      </c>
      <c r="C388" s="55" t="str">
        <f>VLOOKUP(A388,'IMPLANTAÇÃO INSUMOS'!$A$2:$G$349,3,FALSE)</f>
        <v xml:space="preserve">un    </v>
      </c>
      <c r="D388" s="56">
        <v>2</v>
      </c>
      <c r="E388" s="57">
        <f>VLOOKUP(A388,'IMPLANTAÇÃO INSUMOS'!$A$2:$G$349,5,FALSE)</f>
        <v>67.12</v>
      </c>
      <c r="F388" s="58">
        <v>134.24</v>
      </c>
      <c r="G388" s="59">
        <f t="shared" si="15"/>
        <v>6.6306145113646033E-5</v>
      </c>
      <c r="H388" s="60">
        <f t="shared" si="17"/>
        <v>0.99493288972493699</v>
      </c>
      <c r="I388" s="54" t="str">
        <f t="shared" si="16"/>
        <v>C</v>
      </c>
    </row>
    <row r="389" spans="1:9" ht="28.8" x14ac:dyDescent="0.3">
      <c r="A389" s="54">
        <v>3340</v>
      </c>
      <c r="B389" s="65" t="str">
        <f>VLOOKUP(A389,'REFORMA INSUMOS'!$A$1:$G$384,2,FALSE)</f>
        <v>INTERRUPTOR SIMPLES 1 SEÇÃO E 1 TOMADA HEXAGONAL 2P + T - 10A CONJUGADOS - (SUPORTE+MÓDULOS+ESPELHO)</v>
      </c>
      <c r="C389" s="55" t="str">
        <f>VLOOKUP(A389,'REFORMA INSUMOS'!$A$1:$G$384,3,FALSE)</f>
        <v xml:space="preserve">un    </v>
      </c>
      <c r="D389" s="56">
        <v>9</v>
      </c>
      <c r="E389" s="57">
        <f>VLOOKUP(A389,'REFORMA INSUMOS'!$A$1:$G$384,5,FALSE)</f>
        <v>14.57</v>
      </c>
      <c r="F389" s="58">
        <v>131.13</v>
      </c>
      <c r="G389" s="59">
        <f t="shared" si="15"/>
        <v>6.4770000065199668E-5</v>
      </c>
      <c r="H389" s="60">
        <f t="shared" si="17"/>
        <v>0.9949976597250022</v>
      </c>
      <c r="I389" s="54" t="str">
        <f t="shared" si="16"/>
        <v>C</v>
      </c>
    </row>
    <row r="390" spans="1:9" x14ac:dyDescent="0.3">
      <c r="A390" s="54" t="s">
        <v>782</v>
      </c>
      <c r="B390" s="65" t="str">
        <f>VLOOKUP(A390,'REFORMA INSUMOS'!$A$1:$G$384,2,FALSE)</f>
        <v>TORNEIRA DE MESA PARA PIA DIAMETRO 1/2 - BICA MÓVEL</v>
      </c>
      <c r="C390" s="55" t="str">
        <f>VLOOKUP(A390,'REFORMA INSUMOS'!$A$1:$G$384,3,FALSE)</f>
        <v xml:space="preserve">un    </v>
      </c>
      <c r="D390" s="56">
        <v>1</v>
      </c>
      <c r="E390" s="57">
        <f>VLOOKUP(A390,'REFORMA INSUMOS'!$A$1:$G$384,5,FALSE)</f>
        <v>129.9</v>
      </c>
      <c r="F390" s="58">
        <v>129.9</v>
      </c>
      <c r="G390" s="59">
        <f t="shared" si="15"/>
        <v>6.4162457168225721E-5</v>
      </c>
      <c r="H390" s="60">
        <f t="shared" si="17"/>
        <v>0.99506182218217043</v>
      </c>
      <c r="I390" s="54" t="str">
        <f t="shared" si="16"/>
        <v>C</v>
      </c>
    </row>
    <row r="391" spans="1:9" x14ac:dyDescent="0.3">
      <c r="A391" s="54" t="s">
        <v>247</v>
      </c>
      <c r="B391" s="65" t="str">
        <f>VLOOKUP($A391,'IMPLANTAÇÃO INSUMOS'!$A$2:$G$349,2,FALSE)</f>
        <v>LUVA SIMPLES, PVC SERIE R, 100 MM, PARA ESGOTO PREDIAL</v>
      </c>
      <c r="C391" s="55" t="str">
        <f>VLOOKUP(A391,'IMPLANTAÇÃO INSUMOS'!$A$2:$G$349,3,FALSE)</f>
        <v xml:space="preserve">un    </v>
      </c>
      <c r="D391" s="56">
        <v>9</v>
      </c>
      <c r="E391" s="57">
        <f>VLOOKUP(A391,'IMPLANTAÇÃO INSUMOS'!$A$2:$G$349,5,FALSE)</f>
        <v>14.43</v>
      </c>
      <c r="F391" s="58">
        <v>129.87</v>
      </c>
      <c r="G391" s="59">
        <f t="shared" si="15"/>
        <v>6.4147639048787325E-5</v>
      </c>
      <c r="H391" s="60">
        <f t="shared" si="17"/>
        <v>0.99512596982121926</v>
      </c>
      <c r="I391" s="54" t="str">
        <f t="shared" si="16"/>
        <v>C</v>
      </c>
    </row>
    <row r="392" spans="1:9" x14ac:dyDescent="0.3">
      <c r="A392" s="54" t="s">
        <v>394</v>
      </c>
      <c r="B392" s="65" t="str">
        <f>VLOOKUP(A392,'REFORMA INSUMOS'!$A$1:$G$384,2,FALSE)</f>
        <v>BUCHA DE REDUÇÃO SOLDAVEL LONGA 60 X 50 MM</v>
      </c>
      <c r="C392" s="55" t="str">
        <f>VLOOKUP(A392,'REFORMA INSUMOS'!$A$1:$G$384,3,FALSE)</f>
        <v xml:space="preserve">un    </v>
      </c>
      <c r="D392" s="56">
        <v>8</v>
      </c>
      <c r="E392" s="57">
        <f>VLOOKUP(A392,'REFORMA INSUMOS'!$A$1:$G$384,5,FALSE)</f>
        <v>16.14</v>
      </c>
      <c r="F392" s="58">
        <v>129.12</v>
      </c>
      <c r="G392" s="59">
        <f t="shared" si="15"/>
        <v>6.377718606282759E-5</v>
      </c>
      <c r="H392" s="60">
        <f t="shared" si="17"/>
        <v>0.99518974700728213</v>
      </c>
      <c r="I392" s="54" t="str">
        <f t="shared" si="16"/>
        <v>C</v>
      </c>
    </row>
    <row r="393" spans="1:9" x14ac:dyDescent="0.3">
      <c r="A393" s="54">
        <v>3337</v>
      </c>
      <c r="B393" s="65" t="str">
        <f>VLOOKUP(A393,'REFORMA INSUMOS'!$A$1:$G$384,2,FALSE)</f>
        <v>INTERRUPTOR SIMPLES (1 SECAO) - (SUPORTE+MÓDULO+ESPELHO)</v>
      </c>
      <c r="C393" s="55" t="str">
        <f>VLOOKUP(A393,'REFORMA INSUMOS'!$A$1:$G$384,3,FALSE)</f>
        <v xml:space="preserve">un    </v>
      </c>
      <c r="D393" s="56">
        <v>15.411488</v>
      </c>
      <c r="E393" s="57">
        <f>VLOOKUP(A393,'REFORMA INSUMOS'!$A$1:$G$384,5,FALSE)</f>
        <v>8.3699999999999992</v>
      </c>
      <c r="F393" s="58">
        <v>128.99</v>
      </c>
      <c r="G393" s="59">
        <f t="shared" si="15"/>
        <v>6.3712974211927915E-5</v>
      </c>
      <c r="H393" s="60">
        <f t="shared" si="17"/>
        <v>0.99525345998149406</v>
      </c>
      <c r="I393" s="54" t="str">
        <f t="shared" si="16"/>
        <v>C</v>
      </c>
    </row>
    <row r="394" spans="1:9" x14ac:dyDescent="0.3">
      <c r="A394" s="54" t="s">
        <v>784</v>
      </c>
      <c r="B394" s="65" t="str">
        <f>VLOOKUP(A394,'REFORMA INSUMOS'!$A$1:$G$384,2,FALSE)</f>
        <v>TE SANITARIO DIAMETRO 50 X 50 mm - (ESGOTO)</v>
      </c>
      <c r="C394" s="55" t="str">
        <f>VLOOKUP(A394,'REFORMA INSUMOS'!$A$1:$G$384,3,FALSE)</f>
        <v xml:space="preserve">un    </v>
      </c>
      <c r="D394" s="56">
        <v>26</v>
      </c>
      <c r="E394" s="57">
        <f>VLOOKUP(A394,'REFORMA INSUMOS'!$A$1:$G$384,5,FALSE)</f>
        <v>4.95</v>
      </c>
      <c r="F394" s="58">
        <v>128.69999999999999</v>
      </c>
      <c r="G394" s="59">
        <f t="shared" si="15"/>
        <v>6.3569732390690142E-5</v>
      </c>
      <c r="H394" s="60">
        <f t="shared" si="17"/>
        <v>0.9953170297138848</v>
      </c>
      <c r="I394" s="54" t="str">
        <f t="shared" si="16"/>
        <v>C</v>
      </c>
    </row>
    <row r="395" spans="1:9" x14ac:dyDescent="0.3">
      <c r="A395" s="54">
        <v>3922</v>
      </c>
      <c r="B395" s="65" t="str">
        <f>VLOOKUP(A395,'REFORMA INSUMOS'!$A$1:$G$384,2,FALSE)</f>
        <v>ELETRODUTO PVC FLEXÍVEL (MANGUEIRA CORRUGADA LEVE) DIAM. 20MM</v>
      </c>
      <c r="C395" s="55" t="str">
        <f>VLOOKUP(A395,'REFORMA INSUMOS'!$A$1:$G$384,3,FALSE)</f>
        <v xml:space="preserve">m     </v>
      </c>
      <c r="D395" s="56">
        <v>70</v>
      </c>
      <c r="E395" s="57">
        <f>VLOOKUP(A395,'REFORMA INSUMOS'!$A$1:$G$384,5,FALSE)</f>
        <v>1.83</v>
      </c>
      <c r="F395" s="58">
        <v>128.1</v>
      </c>
      <c r="G395" s="59">
        <f t="shared" si="15"/>
        <v>6.3273370001922359E-5</v>
      </c>
      <c r="H395" s="60">
        <f t="shared" si="17"/>
        <v>0.9953803030838867</v>
      </c>
      <c r="I395" s="54" t="str">
        <f t="shared" si="16"/>
        <v>C</v>
      </c>
    </row>
    <row r="396" spans="1:9" x14ac:dyDescent="0.3">
      <c r="A396" s="54">
        <v>2867</v>
      </c>
      <c r="B396" s="65" t="str">
        <f>VLOOKUP($A396,'IMPLANTAÇÃO INSUMOS'!$A$2:$G$349,2,FALSE)</f>
        <v>BOTIJÃO DE GÁS P13 (VASILHAME + GÁS LIQUEFEITO)</v>
      </c>
      <c r="C396" s="55" t="str">
        <f>VLOOKUP(A396,'IMPLANTAÇÃO INSUMOS'!$A$2:$G$349,3,FALSE)</f>
        <v xml:space="preserve">un    </v>
      </c>
      <c r="D396" s="56">
        <v>0.37032599999999999</v>
      </c>
      <c r="E396" s="57">
        <f>VLOOKUP(A396,'IMPLANTAÇÃO INSUMOS'!$A$2:$G$349,5,FALSE)</f>
        <v>345</v>
      </c>
      <c r="F396" s="58">
        <v>127.76</v>
      </c>
      <c r="G396" s="59">
        <f t="shared" si="15"/>
        <v>6.310543131495394E-5</v>
      </c>
      <c r="H396" s="60">
        <f t="shared" si="17"/>
        <v>0.99544340851520163</v>
      </c>
      <c r="I396" s="54" t="str">
        <f t="shared" si="16"/>
        <v>C</v>
      </c>
    </row>
    <row r="397" spans="1:9" x14ac:dyDescent="0.3">
      <c r="A397" s="54" t="s">
        <v>253</v>
      </c>
      <c r="B397" s="65" t="str">
        <f>VLOOKUP($A397,'IMPLANTAÇÃO INSUMOS'!$A$2:$G$349,2,FALSE)</f>
        <v>BUCHA DE REDUÇÃO SOLDAVEL CURTA DIAM. 75 X 60 MM</v>
      </c>
      <c r="C397" s="55" t="str">
        <f>VLOOKUP(A397,'IMPLANTAÇÃO INSUMOS'!$A$2:$G$349,3,FALSE)</f>
        <v xml:space="preserve">un    </v>
      </c>
      <c r="D397" s="56">
        <v>7</v>
      </c>
      <c r="E397" s="57">
        <f>VLOOKUP(A397,'IMPLANTAÇÃO INSUMOS'!$A$2:$G$349,5,FALSE)</f>
        <v>17.86</v>
      </c>
      <c r="F397" s="58">
        <v>125.02</v>
      </c>
      <c r="G397" s="59">
        <f t="shared" ref="G397:G460" si="18">F397/$F$604</f>
        <v>6.175204307291439E-5</v>
      </c>
      <c r="H397" s="60">
        <f t="shared" si="17"/>
        <v>0.99550516055827454</v>
      </c>
      <c r="I397" s="54" t="str">
        <f t="shared" ref="I397:I460" si="19">IF(H397&lt;=$M$12,"A",IF(H397&lt;=$M$13,"B","C"))</f>
        <v>C</v>
      </c>
    </row>
    <row r="398" spans="1:9" x14ac:dyDescent="0.3">
      <c r="A398" s="54">
        <v>2748</v>
      </c>
      <c r="B398" s="65" t="str">
        <f>VLOOKUP($A398,'IMPLANTAÇÃO INSUMOS'!$A$2:$G$349,2,FALSE)</f>
        <v>LONA PLASTICA PRETA</v>
      </c>
      <c r="C398" s="55" t="str">
        <f>VLOOKUP(A398,'IMPLANTAÇÃO INSUMOS'!$A$2:$G$349,3,FALSE)</f>
        <v xml:space="preserve">m2    </v>
      </c>
      <c r="D398" s="56">
        <v>108.675</v>
      </c>
      <c r="E398" s="57">
        <f>VLOOKUP(A398,'IMPLANTAÇÃO INSUMOS'!$A$2:$G$349,5,FALSE)</f>
        <v>1.1499999999999999</v>
      </c>
      <c r="F398" s="58">
        <v>124.97</v>
      </c>
      <c r="G398" s="59">
        <f t="shared" si="18"/>
        <v>6.1727346207183744E-5</v>
      </c>
      <c r="H398" s="60">
        <f t="shared" ref="H398:H461" si="20">G398+H397</f>
        <v>0.99556688790448167</v>
      </c>
      <c r="I398" s="54" t="str">
        <f t="shared" si="19"/>
        <v>C</v>
      </c>
    </row>
    <row r="399" spans="1:9" x14ac:dyDescent="0.3">
      <c r="A399" s="54">
        <v>3072</v>
      </c>
      <c r="B399" s="65" t="str">
        <f>VLOOKUP(A399,'REFORMA INSUMOS'!$A$1:$G$384,2,FALSE)</f>
        <v>BUCHA E ARRUELA METALICA DIAM. 1"</v>
      </c>
      <c r="C399" s="55" t="str">
        <f>VLOOKUP(A399,'REFORMA INSUMOS'!$A$1:$G$384,3,FALSE)</f>
        <v xml:space="preserve">PR    </v>
      </c>
      <c r="D399" s="56">
        <v>45</v>
      </c>
      <c r="E399" s="57">
        <f>VLOOKUP(A399,'REFORMA INSUMOS'!$A$1:$G$384,5,FALSE)</f>
        <v>2.76</v>
      </c>
      <c r="F399" s="58">
        <v>124.2</v>
      </c>
      <c r="G399" s="59">
        <f t="shared" si="18"/>
        <v>6.1347014474931745E-5</v>
      </c>
      <c r="H399" s="60">
        <f t="shared" si="20"/>
        <v>0.99562823491895658</v>
      </c>
      <c r="I399" s="54" t="str">
        <f t="shared" si="19"/>
        <v>C</v>
      </c>
    </row>
    <row r="400" spans="1:9" x14ac:dyDescent="0.3">
      <c r="A400" s="54" t="s">
        <v>286</v>
      </c>
      <c r="B400" s="65" t="str">
        <f>VLOOKUP(A400,'REFORMA INSUMOS'!$A$1:$G$384,2,FALSE)</f>
        <v>ARAME RECOZIDO 16 BWG, D = 1,65 MM (0,016 KG/M) OU 18 BWG, D = 1,25 MM (0,01 KG/M)</v>
      </c>
      <c r="C400" s="55" t="str">
        <f>VLOOKUP(A400,'REFORMA INSUMOS'!$A$1:$G$384,3,FALSE)</f>
        <v xml:space="preserve">Kg    </v>
      </c>
      <c r="D400" s="56">
        <v>4.3793134</v>
      </c>
      <c r="E400" s="57">
        <f>VLOOKUP(A400,'REFORMA INSUMOS'!$A$1:$G$384,5,FALSE)</f>
        <v>28</v>
      </c>
      <c r="F400" s="58">
        <v>122.61999999999999</v>
      </c>
      <c r="G400" s="59">
        <f t="shared" si="18"/>
        <v>6.056659351784324E-5</v>
      </c>
      <c r="H400" s="60">
        <f t="shared" si="20"/>
        <v>0.99568880151247441</v>
      </c>
      <c r="I400" s="54" t="str">
        <f t="shared" si="19"/>
        <v>C</v>
      </c>
    </row>
    <row r="401" spans="1:9" x14ac:dyDescent="0.3">
      <c r="A401" s="54" t="s">
        <v>788</v>
      </c>
      <c r="B401" s="65" t="str">
        <f>VLOOKUP(A401,'REFORMA INSUMOS'!$A$1:$G$384,2,FALSE)</f>
        <v>JOELHO DE REDUCAO 90 GRAUS SOLDÁVEL COM BUCHA LATAO 25X1/2"</v>
      </c>
      <c r="C401" s="55" t="str">
        <f>VLOOKUP(A401,'REFORMA INSUMOS'!$A$1:$G$384,3,FALSE)</f>
        <v xml:space="preserve">un    </v>
      </c>
      <c r="D401" s="56">
        <v>20</v>
      </c>
      <c r="E401" s="57">
        <f>VLOOKUP(A401,'REFORMA INSUMOS'!$A$1:$G$384,5,FALSE)</f>
        <v>6.1</v>
      </c>
      <c r="F401" s="58">
        <v>122</v>
      </c>
      <c r="G401" s="59">
        <f t="shared" si="18"/>
        <v>6.0260352382783193E-5</v>
      </c>
      <c r="H401" s="60">
        <f t="shared" si="20"/>
        <v>0.99574906186485723</v>
      </c>
      <c r="I401" s="54" t="str">
        <f t="shared" si="19"/>
        <v>C</v>
      </c>
    </row>
    <row r="402" spans="1:9" ht="28.8" x14ac:dyDescent="0.3">
      <c r="A402" s="54">
        <v>2864</v>
      </c>
      <c r="B402" s="65" t="str">
        <f>VLOOKUP($A402,'IMPLANTAÇÃO INSUMOS'!$A$2:$G$349,2,FALSE)</f>
        <v>GELADEIRA FROST FREE DE APROXIMADAMENTE 300L CONSUL,ELETROLUX OU EQUIVALENTE</v>
      </c>
      <c r="C402" s="55" t="str">
        <f>VLOOKUP(A402,'IMPLANTAÇÃO INSUMOS'!$A$2:$G$349,3,FALSE)</f>
        <v xml:space="preserve">un    </v>
      </c>
      <c r="D402" s="56">
        <v>4.4887999999999997E-2</v>
      </c>
      <c r="E402" s="57">
        <f>VLOOKUP(A402,'IMPLANTAÇÃO INSUMOS'!$A$2:$G$349,5,FALSE)</f>
        <v>2698.02</v>
      </c>
      <c r="F402" s="58">
        <v>121.1</v>
      </c>
      <c r="G402" s="59">
        <f t="shared" si="18"/>
        <v>5.9815808799631512E-5</v>
      </c>
      <c r="H402" s="60">
        <f t="shared" si="20"/>
        <v>0.99580887767365689</v>
      </c>
      <c r="I402" s="54" t="str">
        <f t="shared" si="19"/>
        <v>C</v>
      </c>
    </row>
    <row r="403" spans="1:9" x14ac:dyDescent="0.3">
      <c r="A403" s="54" t="s">
        <v>790</v>
      </c>
      <c r="B403" s="65" t="str">
        <f>VLOOKUP(A403,'REFORMA INSUMOS'!$A$1:$G$384,2,FALSE)</f>
        <v>TE SANITARIO DIAMETRO 100 X 50 mm - (ESGOTO)</v>
      </c>
      <c r="C403" s="55" t="str">
        <f>VLOOKUP(A403,'REFORMA INSUMOS'!$A$1:$G$384,3,FALSE)</f>
        <v xml:space="preserve">un    </v>
      </c>
      <c r="D403" s="56">
        <v>11</v>
      </c>
      <c r="E403" s="57">
        <f>VLOOKUP(A403,'REFORMA INSUMOS'!$A$1:$G$384,5,FALSE)</f>
        <v>10.87</v>
      </c>
      <c r="F403" s="58">
        <v>119.57</v>
      </c>
      <c r="G403" s="59">
        <f t="shared" si="18"/>
        <v>5.906008470827366E-5</v>
      </c>
      <c r="H403" s="60">
        <f t="shared" si="20"/>
        <v>0.99586793775836513</v>
      </c>
      <c r="I403" s="54" t="str">
        <f t="shared" si="19"/>
        <v>C</v>
      </c>
    </row>
    <row r="404" spans="1:9" x14ac:dyDescent="0.3">
      <c r="A404" s="54" t="s">
        <v>792</v>
      </c>
      <c r="B404" s="65" t="str">
        <f>VLOOKUP(A404,'REFORMA INSUMOS'!$A$1:$G$384,2,FALSE)</f>
        <v>ESPUDE PARA LIGAÇÃO DE VASO SANITÁRIO</v>
      </c>
      <c r="C404" s="55" t="str">
        <f>VLOOKUP(A404,'REFORMA INSUMOS'!$A$1:$G$384,3,FALSE)</f>
        <v xml:space="preserve">un    </v>
      </c>
      <c r="D404" s="56">
        <v>16</v>
      </c>
      <c r="E404" s="57">
        <f>VLOOKUP(A404,'REFORMA INSUMOS'!$A$1:$G$384,5,FALSE)</f>
        <v>7.47</v>
      </c>
      <c r="F404" s="58">
        <v>119.52</v>
      </c>
      <c r="G404" s="59">
        <f t="shared" si="18"/>
        <v>5.9035387842543014E-5</v>
      </c>
      <c r="H404" s="60">
        <f t="shared" si="20"/>
        <v>0.99592697314620771</v>
      </c>
      <c r="I404" s="54" t="str">
        <f t="shared" si="19"/>
        <v>C</v>
      </c>
    </row>
    <row r="405" spans="1:9" x14ac:dyDescent="0.3">
      <c r="A405" s="54" t="s">
        <v>422</v>
      </c>
      <c r="B405" s="65" t="str">
        <f>VLOOKUP(A405,'REFORMA INSUMOS'!$A$1:$G$384,2,FALSE)</f>
        <v>VALVULA PARA PIA TIPO AMERICANA DIAMETRO 3.1/2" (METALICA)</v>
      </c>
      <c r="C405" s="55" t="str">
        <f>VLOOKUP(A405,'REFORMA INSUMOS'!$A$1:$G$384,3,FALSE)</f>
        <v xml:space="preserve">un    </v>
      </c>
      <c r="D405" s="56">
        <v>2.2019959</v>
      </c>
      <c r="E405" s="57">
        <f>VLOOKUP(A405,'REFORMA INSUMOS'!$A$1:$G$384,5,FALSE)</f>
        <v>53.95</v>
      </c>
      <c r="F405" s="58">
        <v>118.79</v>
      </c>
      <c r="G405" s="59">
        <f t="shared" si="18"/>
        <v>5.8674813602875543E-5</v>
      </c>
      <c r="H405" s="60">
        <f t="shared" si="20"/>
        <v>0.99598564795981059</v>
      </c>
      <c r="I405" s="54" t="str">
        <f t="shared" si="19"/>
        <v>C</v>
      </c>
    </row>
    <row r="406" spans="1:9" x14ac:dyDescent="0.3">
      <c r="A406" s="54" t="s">
        <v>258</v>
      </c>
      <c r="B406" s="65" t="str">
        <f>VLOOKUP($A406,'IMPLANTAÇÃO INSUMOS'!$A$2:$G$349,2,FALSE)</f>
        <v>CORPO CAIXA SIFONADA 250 X 172 X 50 MM</v>
      </c>
      <c r="C406" s="55" t="str">
        <f>VLOOKUP(A406,'IMPLANTAÇÃO INSUMOS'!$A$2:$G$349,3,FALSE)</f>
        <v xml:space="preserve">un    </v>
      </c>
      <c r="D406" s="56">
        <v>1.6945220000000001</v>
      </c>
      <c r="E406" s="57">
        <f>VLOOKUP(A406,'IMPLANTAÇÃO INSUMOS'!$A$2:$G$349,5,FALSE)</f>
        <v>68.900000000000006</v>
      </c>
      <c r="F406" s="58">
        <v>116.75</v>
      </c>
      <c r="G406" s="59">
        <f t="shared" si="18"/>
        <v>5.7667181481065068E-5</v>
      </c>
      <c r="H406" s="60">
        <f t="shared" si="20"/>
        <v>0.99604331514129163</v>
      </c>
      <c r="I406" s="54" t="str">
        <f t="shared" si="19"/>
        <v>C</v>
      </c>
    </row>
    <row r="407" spans="1:9" x14ac:dyDescent="0.3">
      <c r="A407" s="54" t="s">
        <v>794</v>
      </c>
      <c r="B407" s="65" t="str">
        <f>VLOOKUP(A407,'REFORMA INSUMOS'!$A$1:$G$384,2,FALSE)</f>
        <v>CONDULETE DE ALUMINIO TIPO E, PARA ELETRODUTO ROSCAVEL DE 1", COM TAMPA CEGA</v>
      </c>
      <c r="C407" s="55" t="str">
        <f>VLOOKUP(A407,'REFORMA INSUMOS'!$A$1:$G$384,3,FALSE)</f>
        <v xml:space="preserve">un    </v>
      </c>
      <c r="D407" s="56">
        <v>7</v>
      </c>
      <c r="E407" s="57">
        <f>VLOOKUP(A407,'REFORMA INSUMOS'!$A$1:$G$384,5,FALSE)</f>
        <v>16.57</v>
      </c>
      <c r="F407" s="58">
        <v>115.99</v>
      </c>
      <c r="G407" s="59">
        <f t="shared" si="18"/>
        <v>5.7291789121959201E-5</v>
      </c>
      <c r="H407" s="60">
        <f t="shared" si="20"/>
        <v>0.99610060693041358</v>
      </c>
      <c r="I407" s="54" t="str">
        <f t="shared" si="19"/>
        <v>C</v>
      </c>
    </row>
    <row r="408" spans="1:9" ht="28.8" x14ac:dyDescent="0.3">
      <c r="A408" s="54" t="s">
        <v>260</v>
      </c>
      <c r="B408" s="65" t="str">
        <f>VLOOKUP($A408,'IMPLANTAÇÃO INSUMOS'!$A$2:$G$349,2,FALSE)</f>
        <v>ELETRODUTO/DUTO PEAD FLEXIVEL PAREDE SIMPLES, CORRUGACAO HELICOIDAL, COR PRETA, SEM ROSCA, DE 2", CRC 680 N, PARA CABEAMENTO SUBTERRANEO (NBR 15715)</v>
      </c>
      <c r="C408" s="55" t="str">
        <f>VLOOKUP(A408,'IMPLANTAÇÃO INSUMOS'!$A$2:$G$349,3,FALSE)</f>
        <v xml:space="preserve">m     </v>
      </c>
      <c r="D408" s="56">
        <v>22</v>
      </c>
      <c r="E408" s="57">
        <f>VLOOKUP(A408,'IMPLANTAÇÃO INSUMOS'!$A$2:$G$349,5,FALSE)</f>
        <v>5.24</v>
      </c>
      <c r="F408" s="58">
        <v>115.28</v>
      </c>
      <c r="G408" s="59">
        <f t="shared" si="18"/>
        <v>5.6941093628583994E-5</v>
      </c>
      <c r="H408" s="60">
        <f t="shared" si="20"/>
        <v>0.99615754802404222</v>
      </c>
      <c r="I408" s="54" t="str">
        <f t="shared" si="19"/>
        <v>C</v>
      </c>
    </row>
    <row r="409" spans="1:9" x14ac:dyDescent="0.3">
      <c r="A409" s="54" t="s">
        <v>262</v>
      </c>
      <c r="B409" s="65" t="str">
        <f>VLOOKUP($A409,'IMPLANTAÇÃO INSUMOS'!$A$2:$G$349,2,FALSE)</f>
        <v xml:space="preserve">AMOREIRA </v>
      </c>
      <c r="C409" s="55" t="str">
        <f>VLOOKUP(A409,'IMPLANTAÇÃO INSUMOS'!$A$2:$G$349,3,FALSE)</f>
        <v xml:space="preserve">un    </v>
      </c>
      <c r="D409" s="56">
        <v>1</v>
      </c>
      <c r="E409" s="57">
        <f>VLOOKUP(A409,'IMPLANTAÇÃO INSUMOS'!$A$2:$G$349,5,FALSE)</f>
        <v>115.09</v>
      </c>
      <c r="F409" s="58">
        <v>115.09</v>
      </c>
      <c r="G409" s="59">
        <f t="shared" si="18"/>
        <v>5.6847245538807527E-5</v>
      </c>
      <c r="H409" s="60">
        <f t="shared" si="20"/>
        <v>0.996214395269581</v>
      </c>
      <c r="I409" s="54" t="str">
        <f t="shared" si="19"/>
        <v>C</v>
      </c>
    </row>
    <row r="410" spans="1:9" x14ac:dyDescent="0.3">
      <c r="A410" s="54" t="s">
        <v>408</v>
      </c>
      <c r="B410" s="65" t="str">
        <f>VLOOKUP(A410,'REFORMA INSUMOS'!$A$1:$G$384,2,FALSE)</f>
        <v>TE 90 GRAUS SOLDAVEL DIAMETRO 50 MM</v>
      </c>
      <c r="C410" s="55" t="str">
        <f>VLOOKUP(A410,'REFORMA INSUMOS'!$A$1:$G$384,3,FALSE)</f>
        <v xml:space="preserve">un    </v>
      </c>
      <c r="D410" s="56">
        <v>8</v>
      </c>
      <c r="E410" s="57">
        <f>VLOOKUP(A410,'REFORMA INSUMOS'!$A$1:$G$384,5,FALSE)</f>
        <v>14.27</v>
      </c>
      <c r="F410" s="58">
        <v>114.16</v>
      </c>
      <c r="G410" s="59">
        <f t="shared" si="18"/>
        <v>5.6387883836217457E-5</v>
      </c>
      <c r="H410" s="60">
        <f t="shared" si="20"/>
        <v>0.99627078315341722</v>
      </c>
      <c r="I410" s="54" t="str">
        <f t="shared" si="19"/>
        <v>C</v>
      </c>
    </row>
    <row r="411" spans="1:9" x14ac:dyDescent="0.3">
      <c r="A411" s="54">
        <v>3469</v>
      </c>
      <c r="B411" s="65" t="str">
        <f>VLOOKUP(A411,'REFORMA INSUMOS'!$A$1:$G$384,2,FALSE)</f>
        <v>TERMINAL DE PRESSAO 50 MM2</v>
      </c>
      <c r="C411" s="55" t="str">
        <f>VLOOKUP(A411,'REFORMA INSUMOS'!$A$1:$G$384,3,FALSE)</f>
        <v xml:space="preserve">un    </v>
      </c>
      <c r="D411" s="56">
        <v>12</v>
      </c>
      <c r="E411" s="57">
        <f>VLOOKUP(A411,'REFORMA INSUMOS'!$A$1:$G$384,5,FALSE)</f>
        <v>9.49</v>
      </c>
      <c r="F411" s="58">
        <v>113.88</v>
      </c>
      <c r="G411" s="59">
        <f t="shared" si="18"/>
        <v>5.6249581388125823E-5</v>
      </c>
      <c r="H411" s="60">
        <f t="shared" si="20"/>
        <v>0.99632703273480538</v>
      </c>
      <c r="I411" s="54" t="str">
        <f t="shared" si="19"/>
        <v>C</v>
      </c>
    </row>
    <row r="412" spans="1:9" x14ac:dyDescent="0.3">
      <c r="A412" s="54">
        <v>2854</v>
      </c>
      <c r="B412" s="65" t="str">
        <f>VLOOKUP($A412,'IMPLANTAÇÃO INSUMOS'!$A$2:$G$349,2,FALSE)</f>
        <v>ROLO DE PAPEL HIGIÊNICO INDUSTRIAL DE 500M</v>
      </c>
      <c r="C412" s="55" t="str">
        <f>VLOOKUP(A412,'IMPLANTAÇÃO INSUMOS'!$A$2:$G$349,3,FALSE)</f>
        <v xml:space="preserve">RL    </v>
      </c>
      <c r="D412" s="56">
        <v>8.7194939999999992</v>
      </c>
      <c r="E412" s="57">
        <f>VLOOKUP(A412,'IMPLANTAÇÃO INSUMOS'!$A$2:$G$349,5,FALSE)</f>
        <v>12.99</v>
      </c>
      <c r="F412" s="58">
        <v>113.26</v>
      </c>
      <c r="G412" s="59">
        <f t="shared" si="18"/>
        <v>5.5943340253065777E-5</v>
      </c>
      <c r="H412" s="60">
        <f t="shared" si="20"/>
        <v>0.99638297607505844</v>
      </c>
      <c r="I412" s="54" t="str">
        <f t="shared" si="19"/>
        <v>C</v>
      </c>
    </row>
    <row r="413" spans="1:9" ht="28.8" x14ac:dyDescent="0.3">
      <c r="A413" s="54" t="s">
        <v>268</v>
      </c>
      <c r="B413" s="65" t="str">
        <f>VLOOKUP($A413,'IMPLANTAÇÃO INSUMOS'!$A$2:$G$349,2,FALSE)</f>
        <v>ESCAVADEIRA HIDRÁULICA SOBRE ESTEIRAS, CAÇAMBA 0,80 M3, PESO OPERACIONAL 17 T, POTENCIA BRUTA 111 HP - CHI DIURNO. AF_06/2014</v>
      </c>
      <c r="C413" s="55" t="str">
        <f>VLOOKUP(A413,'IMPLANTAÇÃO INSUMOS'!$A$2:$G$349,3,FALSE)</f>
        <v xml:space="preserve">CHI   </v>
      </c>
      <c r="D413" s="56">
        <v>1.26752</v>
      </c>
      <c r="E413" s="57">
        <f>VLOOKUP(A413,'IMPLANTAÇÃO INSUMOS'!$A$2:$G$349,5,FALSE)</f>
        <v>89.23</v>
      </c>
      <c r="F413" s="58">
        <v>113.1</v>
      </c>
      <c r="G413" s="59">
        <f t="shared" si="18"/>
        <v>5.5864310282727699E-5</v>
      </c>
      <c r="H413" s="60">
        <f t="shared" si="20"/>
        <v>0.99643884038534114</v>
      </c>
      <c r="I413" s="54" t="str">
        <f t="shared" si="19"/>
        <v>C</v>
      </c>
    </row>
    <row r="414" spans="1:9" x14ac:dyDescent="0.3">
      <c r="A414" s="54" t="s">
        <v>797</v>
      </c>
      <c r="B414" s="65" t="str">
        <f>VLOOKUP(A414,'REFORMA INSUMOS'!$A$1:$G$384,2,FALSE)</f>
        <v>JOELHO 90 GRAUS DIAMETRO 50 mm (ESGOTO)</v>
      </c>
      <c r="C414" s="55" t="str">
        <f>VLOOKUP(A414,'REFORMA INSUMOS'!$A$1:$G$384,3,FALSE)</f>
        <v xml:space="preserve">un    </v>
      </c>
      <c r="D414" s="56">
        <v>35</v>
      </c>
      <c r="E414" s="57">
        <f>VLOOKUP(A414,'REFORMA INSUMOS'!$A$1:$G$384,5,FALSE)</f>
        <v>3.16</v>
      </c>
      <c r="F414" s="58">
        <v>110.6</v>
      </c>
      <c r="G414" s="59">
        <f t="shared" si="18"/>
        <v>5.4629466996195256E-5</v>
      </c>
      <c r="H414" s="60">
        <f t="shared" si="20"/>
        <v>0.99649346985233733</v>
      </c>
      <c r="I414" s="54" t="str">
        <f t="shared" si="19"/>
        <v>C</v>
      </c>
    </row>
    <row r="415" spans="1:9" x14ac:dyDescent="0.3">
      <c r="A415" s="54" t="s">
        <v>799</v>
      </c>
      <c r="B415" s="65" t="str">
        <f>VLOOKUP(A415,'REFORMA INSUMOS'!$A$1:$G$384,2,FALSE)</f>
        <v>PORTA GRELHA REDONDO CROMADO DIAM. 150 mm (ESGOTO)</v>
      </c>
      <c r="C415" s="55" t="str">
        <f>VLOOKUP(A415,'REFORMA INSUMOS'!$A$1:$G$384,3,FALSE)</f>
        <v xml:space="preserve">un    </v>
      </c>
      <c r="D415" s="56">
        <v>14</v>
      </c>
      <c r="E415" s="57">
        <f>VLOOKUP(A415,'REFORMA INSUMOS'!$A$1:$G$384,5,FALSE)</f>
        <v>7.86</v>
      </c>
      <c r="F415" s="58">
        <v>110.04</v>
      </c>
      <c r="G415" s="59">
        <f t="shared" si="18"/>
        <v>5.4352862100011994E-5</v>
      </c>
      <c r="H415" s="60">
        <f t="shared" si="20"/>
        <v>0.99654782271443731</v>
      </c>
      <c r="I415" s="54" t="str">
        <f t="shared" si="19"/>
        <v>C</v>
      </c>
    </row>
    <row r="416" spans="1:9" x14ac:dyDescent="0.3">
      <c r="A416" s="54">
        <v>2373</v>
      </c>
      <c r="B416" s="65" t="str">
        <f>VLOOKUP($A416,'IMPLANTAÇÃO INSUMOS'!$A$2:$G$349,2,FALSE)</f>
        <v>FERRO CHATO 1/4 X 1.1/4</v>
      </c>
      <c r="C416" s="55" t="str">
        <f>VLOOKUP(A416,'IMPLANTAÇÃO INSUMOS'!$A$2:$G$349,3,FALSE)</f>
        <v xml:space="preserve">Kg    </v>
      </c>
      <c r="D416" s="56">
        <v>9.6724999999999994</v>
      </c>
      <c r="E416" s="57">
        <f>VLOOKUP(A416,'IMPLANTAÇÃO INSUMOS'!$A$2:$G$349,5,FALSE)</f>
        <v>10.96</v>
      </c>
      <c r="F416" s="58">
        <v>106.01</v>
      </c>
      <c r="G416" s="59">
        <f t="shared" si="18"/>
        <v>5.2362294722121699E-5</v>
      </c>
      <c r="H416" s="60">
        <f t="shared" si="20"/>
        <v>0.99660018500915948</v>
      </c>
      <c r="I416" s="54" t="str">
        <f t="shared" si="19"/>
        <v>C</v>
      </c>
    </row>
    <row r="417" spans="1:9" x14ac:dyDescent="0.3">
      <c r="A417" s="54" t="s">
        <v>273</v>
      </c>
      <c r="B417" s="65" t="str">
        <f>VLOOKUP($A417,'IMPLANTAÇÃO INSUMOS'!$A$2:$G$349,2,FALSE)</f>
        <v>TINTA ACRILICA FOSCA</v>
      </c>
      <c r="C417" s="55" t="str">
        <f>VLOOKUP(A417,'IMPLANTAÇÃO INSUMOS'!$A$2:$G$349,3,FALSE)</f>
        <v xml:space="preserve">l     </v>
      </c>
      <c r="D417" s="56">
        <v>2.7660800000000001</v>
      </c>
      <c r="E417" s="57">
        <f>VLOOKUP(A417,'IMPLANTAÇÃO INSUMOS'!$A$2:$G$349,5,FALSE)</f>
        <v>38.28</v>
      </c>
      <c r="F417" s="58">
        <v>105.88</v>
      </c>
      <c r="G417" s="59">
        <f t="shared" si="18"/>
        <v>5.2298082871222003E-5</v>
      </c>
      <c r="H417" s="60">
        <f t="shared" si="20"/>
        <v>0.99665248309203069</v>
      </c>
      <c r="I417" s="54" t="str">
        <f t="shared" si="19"/>
        <v>C</v>
      </c>
    </row>
    <row r="418" spans="1:9" ht="28.8" x14ac:dyDescent="0.3">
      <c r="A418" s="54" t="s">
        <v>801</v>
      </c>
      <c r="B418" s="65" t="str">
        <f>VLOOKUP(A418,'REFORMA INSUMOS'!$A$1:$G$384,2,FALSE)</f>
        <v>HASTE DE ATERRAMENTO EM ACO COM 3,00 M DE COMPRIMENTO E DN = 3/4", REVESTIDA COM BAIXA CAMADA DE COBRE, SEM CONECTOR</v>
      </c>
      <c r="C418" s="55" t="str">
        <f>VLOOKUP(A418,'REFORMA INSUMOS'!$A$1:$G$384,3,FALSE)</f>
        <v xml:space="preserve">un    </v>
      </c>
      <c r="D418" s="56">
        <v>1</v>
      </c>
      <c r="E418" s="57">
        <f>VLOOKUP(A418,'REFORMA INSUMOS'!$A$1:$G$384,5,FALSE)</f>
        <v>105.71</v>
      </c>
      <c r="F418" s="58">
        <v>105.71</v>
      </c>
      <c r="G418" s="59">
        <f t="shared" si="18"/>
        <v>5.22141135277378E-5</v>
      </c>
      <c r="H418" s="60">
        <f t="shared" si="20"/>
        <v>0.99670469720555843</v>
      </c>
      <c r="I418" s="54" t="str">
        <f t="shared" si="19"/>
        <v>C</v>
      </c>
    </row>
    <row r="419" spans="1:9" x14ac:dyDescent="0.3">
      <c r="A419" s="54" t="s">
        <v>803</v>
      </c>
      <c r="B419" s="65" t="str">
        <f>VLOOKUP(A419,'REFORMA INSUMOS'!$A$1:$G$384,2,FALSE)</f>
        <v>CANALETA ORGANIZADORA DE CABOS EM QUADRO ELÉTRICO 50X50MM, 2M.</v>
      </c>
      <c r="C419" s="55" t="str">
        <f>VLOOKUP(A419,'REFORMA INSUMOS'!$A$1:$G$384,3,FALSE)</f>
        <v xml:space="preserve">un    </v>
      </c>
      <c r="D419" s="56">
        <v>2</v>
      </c>
      <c r="E419" s="57">
        <f>VLOOKUP(A419,'REFORMA INSUMOS'!$A$1:$G$384,5,FALSE)</f>
        <v>51.97</v>
      </c>
      <c r="F419" s="58">
        <v>103.94</v>
      </c>
      <c r="G419" s="59">
        <f t="shared" si="18"/>
        <v>5.1339844480872828E-5</v>
      </c>
      <c r="H419" s="60">
        <f t="shared" si="20"/>
        <v>0.99675603705003935</v>
      </c>
      <c r="I419" s="54" t="str">
        <f t="shared" si="19"/>
        <v>C</v>
      </c>
    </row>
    <row r="420" spans="1:9" ht="28.8" x14ac:dyDescent="0.3">
      <c r="A420" s="54" t="s">
        <v>805</v>
      </c>
      <c r="B420" s="65" t="str">
        <f>VLOOKUP(A420,'REFORMA INSUMOS'!$A$1:$G$384,2,FALSE)</f>
        <v>CONECTOR A COMPRESSÃO POR MOLA PARA CONDUTORES ATÉ 6,0MM² (CONEXÃO DOS CHUVEIROS). WAGO OU EQUIVALENTE TÉCNICO</v>
      </c>
      <c r="C420" s="55" t="str">
        <f>VLOOKUP(A420,'REFORMA INSUMOS'!$A$1:$G$384,3,FALSE)</f>
        <v xml:space="preserve">un    </v>
      </c>
      <c r="D420" s="56">
        <v>21</v>
      </c>
      <c r="E420" s="57">
        <f>VLOOKUP(A420,'REFORMA INSUMOS'!$A$1:$G$384,5,FALSE)</f>
        <v>4.62</v>
      </c>
      <c r="F420" s="58">
        <v>97.02</v>
      </c>
      <c r="G420" s="59">
        <f t="shared" si="18"/>
        <v>4.792179826375103E-5</v>
      </c>
      <c r="H420" s="60">
        <f t="shared" si="20"/>
        <v>0.99680395884830308</v>
      </c>
      <c r="I420" s="54" t="str">
        <f t="shared" si="19"/>
        <v>C</v>
      </c>
    </row>
    <row r="421" spans="1:9" x14ac:dyDescent="0.3">
      <c r="A421" s="54">
        <v>3949</v>
      </c>
      <c r="B421" s="65" t="str">
        <f>VLOOKUP(A421,'REFORMA INSUMOS'!$A$1:$G$384,2,FALSE)</f>
        <v>TOMADA HEXAGONAL DUPLA 2P + T - 10A - 250V (SUPORTE+MÓDULOS+ESPELHO)</v>
      </c>
      <c r="C421" s="55" t="str">
        <f>VLOOKUP(A421,'REFORMA INSUMOS'!$A$1:$G$384,3,FALSE)</f>
        <v xml:space="preserve">un    </v>
      </c>
      <c r="D421" s="56">
        <v>7</v>
      </c>
      <c r="E421" s="57">
        <f>VLOOKUP(A421,'REFORMA INSUMOS'!$A$1:$G$384,5,FALSE)</f>
        <v>13.67</v>
      </c>
      <c r="F421" s="58">
        <v>95.69</v>
      </c>
      <c r="G421" s="59">
        <f t="shared" si="18"/>
        <v>4.726486163531577E-5</v>
      </c>
      <c r="H421" s="60">
        <f t="shared" si="20"/>
        <v>0.99685122370993839</v>
      </c>
      <c r="I421" s="54" t="str">
        <f t="shared" si="19"/>
        <v>C</v>
      </c>
    </row>
    <row r="422" spans="1:9" x14ac:dyDescent="0.3">
      <c r="A422" s="54">
        <v>2426</v>
      </c>
      <c r="B422" s="65" t="str">
        <f>VLOOKUP(A422,'REFORMA INSUMOS'!$A$1:$G$384,2,FALSE)</f>
        <v>ARAME GALVANIZADO Nº 12 BWG</v>
      </c>
      <c r="C422" s="55" t="str">
        <f>VLOOKUP(A422,'REFORMA INSUMOS'!$A$1:$G$384,3,FALSE)</f>
        <v xml:space="preserve">Kg    </v>
      </c>
      <c r="D422" s="56">
        <v>5.8283339000000005</v>
      </c>
      <c r="E422" s="57">
        <f>VLOOKUP(A422,'REFORMA INSUMOS'!$A$1:$G$384,5,FALSE)</f>
        <v>16.329999999999998</v>
      </c>
      <c r="F422" s="58">
        <v>95.17</v>
      </c>
      <c r="G422" s="59">
        <f t="shared" si="18"/>
        <v>4.7008014231717023E-5</v>
      </c>
      <c r="H422" s="60">
        <f t="shared" si="20"/>
        <v>0.99689823172417014</v>
      </c>
      <c r="I422" s="54" t="str">
        <f t="shared" si="19"/>
        <v>C</v>
      </c>
    </row>
    <row r="423" spans="1:9" x14ac:dyDescent="0.3">
      <c r="A423" s="54">
        <v>3394</v>
      </c>
      <c r="B423" s="65" t="str">
        <f>VLOOKUP(A423,'REFORMA INSUMOS'!$A$1:$G$384,2,FALSE)</f>
        <v>PARAFUSO P/BUCHA S-8</v>
      </c>
      <c r="C423" s="55" t="str">
        <f>VLOOKUP(A423,'REFORMA INSUMOS'!$A$1:$G$384,3,FALSE)</f>
        <v xml:space="preserve">un    </v>
      </c>
      <c r="D423" s="56">
        <v>261</v>
      </c>
      <c r="E423" s="57">
        <f>VLOOKUP(A423,'REFORMA INSUMOS'!$A$1:$G$384,5,FALSE)</f>
        <v>0.36</v>
      </c>
      <c r="F423" s="58">
        <v>93.96</v>
      </c>
      <c r="G423" s="59">
        <f t="shared" si="18"/>
        <v>4.6410350081035319E-5</v>
      </c>
      <c r="H423" s="60">
        <f t="shared" si="20"/>
        <v>0.99694464207425115</v>
      </c>
      <c r="I423" s="54" t="str">
        <f t="shared" si="19"/>
        <v>C</v>
      </c>
    </row>
    <row r="424" spans="1:9" x14ac:dyDescent="0.3">
      <c r="A424" s="54">
        <v>2076</v>
      </c>
      <c r="B424" s="65" t="str">
        <f>VLOOKUP(A424,'REFORMA INSUMOS'!$A$1:$G$384,2,FALSE)</f>
        <v>DILUENTE PARA EPOXI</v>
      </c>
      <c r="C424" s="55" t="str">
        <f>VLOOKUP(A424,'REFORMA INSUMOS'!$A$1:$G$384,3,FALSE)</f>
        <v xml:space="preserve">l     </v>
      </c>
      <c r="D424" s="56">
        <v>2.026494</v>
      </c>
      <c r="E424" s="57">
        <f>VLOOKUP(A424,'REFORMA INSUMOS'!$A$1:$G$384,5,FALSE)</f>
        <v>45.84</v>
      </c>
      <c r="F424" s="58">
        <v>92.89</v>
      </c>
      <c r="G424" s="59">
        <f t="shared" si="18"/>
        <v>4.5881837154399435E-5</v>
      </c>
      <c r="H424" s="60">
        <f t="shared" si="20"/>
        <v>0.99699052391140552</v>
      </c>
      <c r="I424" s="54" t="str">
        <f t="shared" si="19"/>
        <v>C</v>
      </c>
    </row>
    <row r="425" spans="1:9" x14ac:dyDescent="0.3">
      <c r="A425" s="54" t="s">
        <v>810</v>
      </c>
      <c r="B425" s="65" t="str">
        <f>VLOOKUP(A425,'REFORMA INSUMOS'!$A$1:$G$384,2,FALSE)</f>
        <v>ADAPTADOR SOLDÁVEL CURTO COM BOLSA E ROSCA PARA REGISTRO 50MMX1.1/2"</v>
      </c>
      <c r="C425" s="55" t="str">
        <f>VLOOKUP(A425,'REFORMA INSUMOS'!$A$1:$G$384,3,FALSE)</f>
        <v xml:space="preserve">un    </v>
      </c>
      <c r="D425" s="56">
        <v>19</v>
      </c>
      <c r="E425" s="57">
        <f>VLOOKUP(A425,'REFORMA INSUMOS'!$A$1:$G$384,5,FALSE)</f>
        <v>4.8099999999999996</v>
      </c>
      <c r="F425" s="58">
        <v>91.39</v>
      </c>
      <c r="G425" s="59">
        <f t="shared" si="18"/>
        <v>4.5140931182479972E-5</v>
      </c>
      <c r="H425" s="60">
        <f t="shared" si="20"/>
        <v>0.99703566484258799</v>
      </c>
      <c r="I425" s="54" t="str">
        <f t="shared" si="19"/>
        <v>C</v>
      </c>
    </row>
    <row r="426" spans="1:9" x14ac:dyDescent="0.3">
      <c r="A426" s="54" t="s">
        <v>812</v>
      </c>
      <c r="B426" s="65" t="str">
        <f>VLOOKUP(A426,'REFORMA INSUMOS'!$A$1:$G$384,2,FALSE)</f>
        <v>SOLUCAO LIMPADORA 1000 CM3 (FRASCO PLASTICO)</v>
      </c>
      <c r="C426" s="55" t="str">
        <f>VLOOKUP(A426,'REFORMA INSUMOS'!$A$1:$G$384,3,FALSE)</f>
        <v xml:space="preserve">un    </v>
      </c>
      <c r="D426" s="56">
        <v>2</v>
      </c>
      <c r="E426" s="57">
        <f>VLOOKUP(A426,'REFORMA INSUMOS'!$A$1:$G$384,5,FALSE)</f>
        <v>45.3</v>
      </c>
      <c r="F426" s="58">
        <v>90.6</v>
      </c>
      <c r="G426" s="59">
        <f t="shared" si="18"/>
        <v>4.4750720703935716E-5</v>
      </c>
      <c r="H426" s="60">
        <f t="shared" si="20"/>
        <v>0.99708041556329197</v>
      </c>
      <c r="I426" s="54" t="str">
        <f t="shared" si="19"/>
        <v>C</v>
      </c>
    </row>
    <row r="427" spans="1:9" x14ac:dyDescent="0.3">
      <c r="A427" s="54">
        <v>4080</v>
      </c>
      <c r="B427" s="65" t="str">
        <f>VLOOKUP(A427,'REFORMA INSUMOS'!$A$1:$G$384,2,FALSE)</f>
        <v>MOLDE DE GRAFITE PARA CONEXÃO EXOTÉRMICA</v>
      </c>
      <c r="C427" s="55" t="str">
        <f>VLOOKUP(A427,'REFORMA INSUMOS'!$A$1:$G$384,3,FALSE)</f>
        <v xml:space="preserve">un    </v>
      </c>
      <c r="D427" s="56">
        <v>0.6</v>
      </c>
      <c r="E427" s="57">
        <f>VLOOKUP(A427,'REFORMA INSUMOS'!$A$1:$G$384,5,FALSE)</f>
        <v>151</v>
      </c>
      <c r="F427" s="58">
        <v>90.6</v>
      </c>
      <c r="G427" s="59">
        <f t="shared" si="18"/>
        <v>4.4750720703935716E-5</v>
      </c>
      <c r="H427" s="60">
        <f t="shared" si="20"/>
        <v>0.99712516628399595</v>
      </c>
      <c r="I427" s="54" t="str">
        <f t="shared" si="19"/>
        <v>C</v>
      </c>
    </row>
    <row r="428" spans="1:9" x14ac:dyDescent="0.3">
      <c r="A428" s="54">
        <v>2256</v>
      </c>
      <c r="B428" s="65" t="str">
        <f>VLOOKUP($A428,'IMPLANTAÇÃO INSUMOS'!$A$2:$G$349,2,FALSE)</f>
        <v>CADEADO SIMPLES EM LATÃO Nº 30</v>
      </c>
      <c r="C428" s="55" t="str">
        <f>VLOOKUP(A428,'IMPLANTAÇÃO INSUMOS'!$A$2:$G$349,3,FALSE)</f>
        <v xml:space="preserve">un    </v>
      </c>
      <c r="D428" s="56">
        <v>3.4521099999999998</v>
      </c>
      <c r="E428" s="57">
        <f>VLOOKUP(A428,'IMPLANTAÇÃO INSUMOS'!$A$2:$G$349,5,FALSE)</f>
        <v>25.93</v>
      </c>
      <c r="F428" s="58">
        <v>89.51</v>
      </c>
      <c r="G428" s="59">
        <f t="shared" si="18"/>
        <v>4.4212329031007575E-5</v>
      </c>
      <c r="H428" s="60">
        <f t="shared" si="20"/>
        <v>0.9971693786130269</v>
      </c>
      <c r="I428" s="54" t="str">
        <f t="shared" si="19"/>
        <v>C</v>
      </c>
    </row>
    <row r="429" spans="1:9" x14ac:dyDescent="0.3">
      <c r="A429" s="54" t="s">
        <v>815</v>
      </c>
      <c r="B429" s="65" t="str">
        <f>VLOOKUP(A429,'REFORMA INSUMOS'!$A$1:$G$384,2,FALSE)</f>
        <v>PARAFUSO AUTO BROCANTE 4,2 MM - 32MM</v>
      </c>
      <c r="C429" s="55" t="str">
        <f>VLOOKUP(A429,'REFORMA INSUMOS'!$A$1:$G$384,3,FALSE)</f>
        <v xml:space="preserve">un    </v>
      </c>
      <c r="D429" s="56">
        <v>672</v>
      </c>
      <c r="E429" s="57">
        <f>VLOOKUP(A429,'REFORMA INSUMOS'!$A$1:$G$384,5,FALSE)</f>
        <v>0.13</v>
      </c>
      <c r="F429" s="58">
        <v>87.36</v>
      </c>
      <c r="G429" s="59">
        <f t="shared" si="18"/>
        <v>4.3150363804589669E-5</v>
      </c>
      <c r="H429" s="60">
        <f t="shared" si="20"/>
        <v>0.99721252897683155</v>
      </c>
      <c r="I429" s="54" t="str">
        <f t="shared" si="19"/>
        <v>C</v>
      </c>
    </row>
    <row r="430" spans="1:9" x14ac:dyDescent="0.3">
      <c r="A430" s="54" t="s">
        <v>279</v>
      </c>
      <c r="B430" s="65" t="str">
        <f>VLOOKUP($A430,'IMPLANTAÇÃO INSUMOS'!$A$2:$G$349,2,FALSE)</f>
        <v>JOELHO, PVC SERIE R, 45 GRAUS, DN 100 MM, PARA ESGOTO PREDIAL</v>
      </c>
      <c r="C430" s="55" t="str">
        <f>VLOOKUP(A430,'IMPLANTAÇÃO INSUMOS'!$A$2:$G$349,3,FALSE)</f>
        <v xml:space="preserve">un    </v>
      </c>
      <c r="D430" s="56">
        <v>4</v>
      </c>
      <c r="E430" s="57">
        <f>VLOOKUP(A430,'IMPLANTAÇÃO INSUMOS'!$A$2:$G$349,5,FALSE)</f>
        <v>21.71</v>
      </c>
      <c r="F430" s="58">
        <v>86.84</v>
      </c>
      <c r="G430" s="59">
        <f t="shared" si="18"/>
        <v>4.2893516400990929E-5</v>
      </c>
      <c r="H430" s="60">
        <f t="shared" si="20"/>
        <v>0.99725542249323251</v>
      </c>
      <c r="I430" s="54" t="str">
        <f t="shared" si="19"/>
        <v>C</v>
      </c>
    </row>
    <row r="431" spans="1:9" x14ac:dyDescent="0.3">
      <c r="A431" s="54">
        <v>2868</v>
      </c>
      <c r="B431" s="65" t="str">
        <f>VLOOKUP($A431,'IMPLANTAÇÃO INSUMOS'!$A$2:$G$349,2,FALSE)</f>
        <v>TELEVISÃO LED PLANA 32 POLEGADAS DA SAMSUNG, PHILCO OU EQUIVALENTE</v>
      </c>
      <c r="C431" s="55" t="str">
        <f>VLOOKUP(A431,'IMPLANTAÇÃO INSUMOS'!$A$2:$G$349,3,FALSE)</f>
        <v xml:space="preserve">un    </v>
      </c>
      <c r="D431" s="56">
        <v>5.611E-2</v>
      </c>
      <c r="E431" s="57">
        <f>VLOOKUP(A431,'IMPLANTAÇÃO INSUMOS'!$A$2:$G$349,5,FALSE)</f>
        <v>1489.17</v>
      </c>
      <c r="F431" s="58">
        <v>83.55</v>
      </c>
      <c r="G431" s="59">
        <f t="shared" si="18"/>
        <v>4.126846263591423E-5</v>
      </c>
      <c r="H431" s="60">
        <f t="shared" si="20"/>
        <v>0.99729669095586848</v>
      </c>
      <c r="I431" s="54" t="str">
        <f t="shared" si="19"/>
        <v>C</v>
      </c>
    </row>
    <row r="432" spans="1:9" ht="28.8" x14ac:dyDescent="0.3">
      <c r="A432" s="54">
        <v>2693</v>
      </c>
      <c r="B432" s="65" t="str">
        <f>VLOOKUP(A432,'REFORMA INSUMOS'!$A$1:$G$384,2,FALSE)</f>
        <v>ARGAMASSA IMPERMEABILIZANTE SEMI-FLEXÍVEL BICOMPONENTE (VIAPLUS 1000/SIKA TOP 107 OU EQUIVALENTE)</v>
      </c>
      <c r="C432" s="55" t="str">
        <f>VLOOKUP(A432,'REFORMA INSUMOS'!$A$1:$G$384,3,FALSE)</f>
        <v xml:space="preserve">Kg    </v>
      </c>
      <c r="D432" s="56">
        <v>11.584</v>
      </c>
      <c r="E432" s="57">
        <f>VLOOKUP(A432,'REFORMA INSUMOS'!$A$1:$G$384,5,FALSE)</f>
        <v>7.15</v>
      </c>
      <c r="F432" s="58">
        <v>82.82</v>
      </c>
      <c r="G432" s="59">
        <f t="shared" si="18"/>
        <v>4.0907888396246752E-5</v>
      </c>
      <c r="H432" s="60">
        <f t="shared" si="20"/>
        <v>0.99733759884426476</v>
      </c>
      <c r="I432" s="54" t="str">
        <f t="shared" si="19"/>
        <v>C</v>
      </c>
    </row>
    <row r="433" spans="1:9" x14ac:dyDescent="0.3">
      <c r="A433" s="54" t="s">
        <v>284</v>
      </c>
      <c r="B433" s="65" t="str">
        <f>VLOOKUP($A433,'IMPLANTAÇÃO INSUMOS'!$A$2:$G$349,2,FALSE)</f>
        <v>JOELHO, PVC SERIE R, 90 GRAUS, DN 100 MM, PARA ESGOTO PREDIAL</v>
      </c>
      <c r="C433" s="55" t="str">
        <f>VLOOKUP(A433,'IMPLANTAÇÃO INSUMOS'!$A$2:$G$349,3,FALSE)</f>
        <v xml:space="preserve">un    </v>
      </c>
      <c r="D433" s="56">
        <v>4</v>
      </c>
      <c r="E433" s="57">
        <f>VLOOKUP(A433,'IMPLANTAÇÃO INSUMOS'!$A$2:$G$349,5,FALSE)</f>
        <v>20.63</v>
      </c>
      <c r="F433" s="58">
        <v>82.52</v>
      </c>
      <c r="G433" s="59">
        <f t="shared" si="18"/>
        <v>4.075970720186286E-5</v>
      </c>
      <c r="H433" s="60">
        <f t="shared" si="20"/>
        <v>0.99737835855146662</v>
      </c>
      <c r="I433" s="54" t="str">
        <f t="shared" si="19"/>
        <v>C</v>
      </c>
    </row>
    <row r="434" spans="1:9" x14ac:dyDescent="0.3">
      <c r="A434" s="54" t="s">
        <v>817</v>
      </c>
      <c r="B434" s="65" t="str">
        <f>VLOOKUP(A434,'REFORMA INSUMOS'!$A$1:$G$384,2,FALSE)</f>
        <v>JOELHO 90 GRAUS C/ANEL 40 MM</v>
      </c>
      <c r="C434" s="55" t="str">
        <f>VLOOKUP(A434,'REFORMA INSUMOS'!$A$1:$G$384,3,FALSE)</f>
        <v xml:space="preserve">un    </v>
      </c>
      <c r="D434" s="56">
        <v>21</v>
      </c>
      <c r="E434" s="57">
        <f>VLOOKUP(A434,'REFORMA INSUMOS'!$A$1:$G$384,5,FALSE)</f>
        <v>3.86</v>
      </c>
      <c r="F434" s="58">
        <v>81.06</v>
      </c>
      <c r="G434" s="59">
        <f t="shared" si="18"/>
        <v>4.0038558722527918E-5</v>
      </c>
      <c r="H434" s="60">
        <f t="shared" si="20"/>
        <v>0.99741839711018909</v>
      </c>
      <c r="I434" s="54" t="str">
        <f t="shared" si="19"/>
        <v>C</v>
      </c>
    </row>
    <row r="435" spans="1:9" x14ac:dyDescent="0.3">
      <c r="A435" s="54" t="s">
        <v>819</v>
      </c>
      <c r="B435" s="65" t="str">
        <f>VLOOKUP(A435,'REFORMA INSUMOS'!$A$1:$G$384,2,FALSE)</f>
        <v>TERMINAL DE VENTILACAO DIAMETRO 50 mm - (ESGOTO)</v>
      </c>
      <c r="C435" s="55" t="str">
        <f>VLOOKUP(A435,'REFORMA INSUMOS'!$A$1:$G$384,3,FALSE)</f>
        <v xml:space="preserve">un    </v>
      </c>
      <c r="D435" s="56">
        <v>9</v>
      </c>
      <c r="E435" s="57">
        <f>VLOOKUP(A435,'REFORMA INSUMOS'!$A$1:$G$384,5,FALSE)</f>
        <v>8.9600000000000009</v>
      </c>
      <c r="F435" s="58">
        <v>80.64</v>
      </c>
      <c r="G435" s="59">
        <f t="shared" si="18"/>
        <v>3.983110505039047E-5</v>
      </c>
      <c r="H435" s="60">
        <f t="shared" si="20"/>
        <v>0.99745822821523944</v>
      </c>
      <c r="I435" s="54" t="str">
        <f t="shared" si="19"/>
        <v>C</v>
      </c>
    </row>
    <row r="436" spans="1:9" x14ac:dyDescent="0.3">
      <c r="A436" s="54">
        <v>3059</v>
      </c>
      <c r="B436" s="65" t="str">
        <f>VLOOKUP(A436,'REFORMA INSUMOS'!$A$1:$G$384,2,FALSE)</f>
        <v>ABRAÇADEIRA METÁLICA TIPO "D" DIÂMETRO 1.1/2"</v>
      </c>
      <c r="C436" s="55" t="str">
        <f>VLOOKUP(A436,'REFORMA INSUMOS'!$A$1:$G$384,3,FALSE)</f>
        <v xml:space="preserve">un    </v>
      </c>
      <c r="D436" s="56">
        <v>42</v>
      </c>
      <c r="E436" s="57">
        <f>VLOOKUP(A436,'REFORMA INSUMOS'!$A$1:$G$384,5,FALSE)</f>
        <v>1.91</v>
      </c>
      <c r="F436" s="58">
        <v>80.22</v>
      </c>
      <c r="G436" s="59">
        <f t="shared" si="18"/>
        <v>3.9623651378253016E-5</v>
      </c>
      <c r="H436" s="60">
        <f t="shared" si="20"/>
        <v>0.99749785186661766</v>
      </c>
      <c r="I436" s="54" t="str">
        <f t="shared" si="19"/>
        <v>C</v>
      </c>
    </row>
    <row r="437" spans="1:9" x14ac:dyDescent="0.3">
      <c r="A437" s="54" t="s">
        <v>822</v>
      </c>
      <c r="B437" s="65" t="str">
        <f>VLOOKUP(A437,'REFORMA INSUMOS'!$A$1:$G$384,2,FALSE)</f>
        <v>JOELHO 45 GRAUS DIAMETRO 75 mm (ESGOTO)</v>
      </c>
      <c r="C437" s="55" t="str">
        <f>VLOOKUP(A437,'REFORMA INSUMOS'!$A$1:$G$384,3,FALSE)</f>
        <v xml:space="preserve">un    </v>
      </c>
      <c r="D437" s="56">
        <v>10</v>
      </c>
      <c r="E437" s="57">
        <f>VLOOKUP(A437,'REFORMA INSUMOS'!$A$1:$G$384,5,FALSE)</f>
        <v>7.97</v>
      </c>
      <c r="F437" s="58">
        <v>79.7</v>
      </c>
      <c r="G437" s="59">
        <f t="shared" si="18"/>
        <v>3.9366803974654269E-5</v>
      </c>
      <c r="H437" s="60">
        <f t="shared" si="20"/>
        <v>0.99753721867059231</v>
      </c>
      <c r="I437" s="54" t="str">
        <f t="shared" si="19"/>
        <v>C</v>
      </c>
    </row>
    <row r="438" spans="1:9" x14ac:dyDescent="0.3">
      <c r="A438" s="54" t="s">
        <v>824</v>
      </c>
      <c r="B438" s="65" t="str">
        <f>VLOOKUP(A438,'REFORMA INSUMOS'!$A$1:$G$384,2,FALSE)</f>
        <v>JUNCAO SIMPLES DIAMETRO 50 X 50 MM (ESGOTO)</v>
      </c>
      <c r="C438" s="55" t="str">
        <f>VLOOKUP(A438,'REFORMA INSUMOS'!$A$1:$G$384,3,FALSE)</f>
        <v xml:space="preserve">un    </v>
      </c>
      <c r="D438" s="56">
        <v>9</v>
      </c>
      <c r="E438" s="57">
        <f>VLOOKUP(A438,'REFORMA INSUMOS'!$A$1:$G$384,5,FALSE)</f>
        <v>8.73</v>
      </c>
      <c r="F438" s="58">
        <v>78.569999999999993</v>
      </c>
      <c r="G438" s="59">
        <f t="shared" si="18"/>
        <v>3.88086548091416E-5</v>
      </c>
      <c r="H438" s="60">
        <f t="shared" si="20"/>
        <v>0.9975760273254014</v>
      </c>
      <c r="I438" s="54" t="str">
        <f t="shared" si="19"/>
        <v>C</v>
      </c>
    </row>
    <row r="439" spans="1:9" x14ac:dyDescent="0.3">
      <c r="A439" s="54" t="s">
        <v>826</v>
      </c>
      <c r="B439" s="65" t="str">
        <f>VLOOKUP(A439,'REFORMA INSUMOS'!$A$1:$G$384,2,FALSE)</f>
        <v>ADAPTADOR SOLDÁVEL CURTO COM BOLSA E ROSCA PARA REGISTRO 60 X 2"</v>
      </c>
      <c r="C439" s="55" t="str">
        <f>VLOOKUP(A439,'REFORMA INSUMOS'!$A$1:$G$384,3,FALSE)</f>
        <v xml:space="preserve">un    </v>
      </c>
      <c r="D439" s="56">
        <v>6</v>
      </c>
      <c r="E439" s="57">
        <f>VLOOKUP(A439,'REFORMA INSUMOS'!$A$1:$G$384,5,FALSE)</f>
        <v>13.06</v>
      </c>
      <c r="F439" s="58">
        <v>78.36</v>
      </c>
      <c r="G439" s="59">
        <f t="shared" si="18"/>
        <v>3.8704927973072876E-5</v>
      </c>
      <c r="H439" s="60">
        <f t="shared" si="20"/>
        <v>0.99761473225337449</v>
      </c>
      <c r="I439" s="54" t="str">
        <f t="shared" si="19"/>
        <v>C</v>
      </c>
    </row>
    <row r="440" spans="1:9" x14ac:dyDescent="0.3">
      <c r="A440" s="54" t="s">
        <v>425</v>
      </c>
      <c r="B440" s="65" t="str">
        <f>VLOOKUP(A440,'REFORMA INSUMOS'!$A$1:$G$384,2,FALSE)</f>
        <v>JOELHO 45 GRAUS DIAMETRO 50 mm (ESGOTO)</v>
      </c>
      <c r="C440" s="55" t="str">
        <f>VLOOKUP(A440,'REFORMA INSUMOS'!$A$1:$G$384,3,FALSE)</f>
        <v xml:space="preserve">un    </v>
      </c>
      <c r="D440" s="56">
        <v>22</v>
      </c>
      <c r="E440" s="57">
        <f>VLOOKUP(A440,'REFORMA INSUMOS'!$A$1:$G$384,5,FALSE)</f>
        <v>3.55</v>
      </c>
      <c r="F440" s="58">
        <v>78.100000000000009</v>
      </c>
      <c r="G440" s="59">
        <f t="shared" si="18"/>
        <v>3.8576504271273513E-5</v>
      </c>
      <c r="H440" s="60">
        <f t="shared" si="20"/>
        <v>0.9976533087576458</v>
      </c>
      <c r="I440" s="54" t="str">
        <f t="shared" si="19"/>
        <v>C</v>
      </c>
    </row>
    <row r="441" spans="1:9" x14ac:dyDescent="0.3">
      <c r="A441" s="54" t="s">
        <v>289</v>
      </c>
      <c r="B441" s="65" t="str">
        <f>VLOOKUP($A441,'IMPLANTAÇÃO INSUMOS'!$A$2:$G$349,2,FALSE)</f>
        <v>REGISTRO DE PRESSAO C/CANOPLA CROMADO 1/2"</v>
      </c>
      <c r="C441" s="55" t="str">
        <f>VLOOKUP(A441,'IMPLANTAÇÃO INSUMOS'!$A$2:$G$349,3,FALSE)</f>
        <v xml:space="preserve">un    </v>
      </c>
      <c r="D441" s="56">
        <v>0.95387</v>
      </c>
      <c r="E441" s="57">
        <f>VLOOKUP(A441,'IMPLANTAÇÃO INSUMOS'!$A$2:$G$349,5,FALSE)</f>
        <v>81.66</v>
      </c>
      <c r="F441" s="58">
        <v>77.89</v>
      </c>
      <c r="G441" s="59">
        <f t="shared" si="18"/>
        <v>3.8472777435204782E-5</v>
      </c>
      <c r="H441" s="60">
        <f t="shared" si="20"/>
        <v>0.99769178153508098</v>
      </c>
      <c r="I441" s="54" t="str">
        <f t="shared" si="19"/>
        <v>C</v>
      </c>
    </row>
    <row r="442" spans="1:9" ht="28.8" x14ac:dyDescent="0.3">
      <c r="A442" s="54" t="s">
        <v>291</v>
      </c>
      <c r="B442" s="65" t="str">
        <f>VLOOKUP($A442,'IMPLANTAÇÃO INSUMOS'!$A$2:$G$349,2,FALSE)</f>
        <v>TABUA NAO APARELHADA *2,5 X 20* CM, EM MACARANDUBA/MASSARANDUBA, ANGELIM OU EQUIVALENTE DA REGIAO - BRUTA</v>
      </c>
      <c r="C442" s="55" t="str">
        <f>VLOOKUP(A442,'IMPLANTAÇÃO INSUMOS'!$A$2:$G$349,3,FALSE)</f>
        <v xml:space="preserve">m     </v>
      </c>
      <c r="D442" s="56">
        <v>4.9706495999999998</v>
      </c>
      <c r="E442" s="57">
        <f>VLOOKUP(A442,'IMPLANTAÇÃO INSUMOS'!$A$2:$G$349,5,FALSE)</f>
        <v>15.54</v>
      </c>
      <c r="F442" s="58">
        <v>77.239999999999995</v>
      </c>
      <c r="G442" s="59">
        <f t="shared" si="18"/>
        <v>3.815171818070634E-5</v>
      </c>
      <c r="H442" s="60">
        <f t="shared" si="20"/>
        <v>0.99772993325326165</v>
      </c>
      <c r="I442" s="54" t="str">
        <f t="shared" si="19"/>
        <v>C</v>
      </c>
    </row>
    <row r="443" spans="1:9" x14ac:dyDescent="0.3">
      <c r="A443" s="54">
        <v>4057</v>
      </c>
      <c r="B443" s="65" t="str">
        <f>VLOOKUP($A443,'IMPLANTAÇÃO INSUMOS'!$A$2:$G$349,2,FALSE)</f>
        <v>CALHA DE SOBREPOR PARA 2 LAMPADAS TUBULARES 120 CM 15/20 W</v>
      </c>
      <c r="C443" s="55" t="str">
        <f>VLOOKUP(A443,'IMPLANTAÇÃO INSUMOS'!$A$2:$G$349,3,FALSE)</f>
        <v xml:space="preserve">un    </v>
      </c>
      <c r="D443" s="56">
        <v>2.1882899999999998</v>
      </c>
      <c r="E443" s="57">
        <f>VLOOKUP(A443,'IMPLANTAÇÃO INSUMOS'!$A$2:$G$349,5,FALSE)</f>
        <v>34.83</v>
      </c>
      <c r="F443" s="58">
        <v>76.209999999999994</v>
      </c>
      <c r="G443" s="59">
        <f t="shared" si="18"/>
        <v>3.7642962746654977E-5</v>
      </c>
      <c r="H443" s="60">
        <f t="shared" si="20"/>
        <v>0.99776757621600831</v>
      </c>
      <c r="I443" s="54" t="str">
        <f t="shared" si="19"/>
        <v>C</v>
      </c>
    </row>
    <row r="444" spans="1:9" x14ac:dyDescent="0.3">
      <c r="A444" s="54" t="s">
        <v>294</v>
      </c>
      <c r="B444" s="65" t="str">
        <f>VLOOKUP($A444,'IMPLANTAÇÃO INSUMOS'!$A$2:$G$349,2,FALSE)</f>
        <v>TE DE REDUCAO 90 PVC ROSCAVEL 2" x 1 1/2"</v>
      </c>
      <c r="C444" s="55" t="str">
        <f>VLOOKUP(A444,'IMPLANTAÇÃO INSUMOS'!$A$2:$G$349,3,FALSE)</f>
        <v xml:space="preserve">un    </v>
      </c>
      <c r="D444" s="56">
        <v>3</v>
      </c>
      <c r="E444" s="57">
        <f>VLOOKUP(A444,'IMPLANTAÇÃO INSUMOS'!$A$2:$G$349,5,FALSE)</f>
        <v>25.08</v>
      </c>
      <c r="F444" s="58">
        <v>75.239999999999995</v>
      </c>
      <c r="G444" s="59">
        <f t="shared" si="18"/>
        <v>3.7163843551480386E-5</v>
      </c>
      <c r="H444" s="60">
        <f t="shared" si="20"/>
        <v>0.99780474005955977</v>
      </c>
      <c r="I444" s="54" t="str">
        <f t="shared" si="19"/>
        <v>C</v>
      </c>
    </row>
    <row r="445" spans="1:9" x14ac:dyDescent="0.3">
      <c r="A445" s="54" t="s">
        <v>828</v>
      </c>
      <c r="B445" s="65" t="str">
        <f>VLOOKUP(A445,'REFORMA INSUMOS'!$A$1:$G$384,2,FALSE)</f>
        <v>TERMINAL DE VENTILACAO, 75 MM, SERIE NORMAL, ESGOTO PREDIAL</v>
      </c>
      <c r="C445" s="55" t="str">
        <f>VLOOKUP(A445,'REFORMA INSUMOS'!$A$1:$G$384,3,FALSE)</f>
        <v xml:space="preserve">un    </v>
      </c>
      <c r="D445" s="56">
        <v>4</v>
      </c>
      <c r="E445" s="57">
        <f>VLOOKUP(A445,'REFORMA INSUMOS'!$A$1:$G$384,5,FALSE)</f>
        <v>18.649999999999999</v>
      </c>
      <c r="F445" s="58">
        <v>74.599999999999994</v>
      </c>
      <c r="G445" s="59">
        <f t="shared" si="18"/>
        <v>3.6847723670128083E-5</v>
      </c>
      <c r="H445" s="60">
        <f t="shared" si="20"/>
        <v>0.99784158778322984</v>
      </c>
      <c r="I445" s="54" t="str">
        <f t="shared" si="19"/>
        <v>C</v>
      </c>
    </row>
    <row r="446" spans="1:9" x14ac:dyDescent="0.3">
      <c r="A446" s="54">
        <v>3602</v>
      </c>
      <c r="B446" s="65" t="str">
        <f>VLOOKUP($A446,'IMPLANTAÇÃO INSUMOS'!$A$2:$G$349,2,FALSE)</f>
        <v>SOQUETE ANTIVIBRATORIO PARA LAMPADA TUBULAR</v>
      </c>
      <c r="C446" s="55" t="str">
        <f>VLOOKUP(A446,'IMPLANTAÇÃO INSUMOS'!$A$2:$G$349,3,FALSE)</f>
        <v xml:space="preserve">un    </v>
      </c>
      <c r="D446" s="56">
        <v>18.34797</v>
      </c>
      <c r="E446" s="57">
        <f>VLOOKUP(A446,'IMPLANTAÇÃO INSUMOS'!$A$2:$G$349,5,FALSE)</f>
        <v>3.99</v>
      </c>
      <c r="F446" s="58">
        <v>73.2</v>
      </c>
      <c r="G446" s="59">
        <f t="shared" si="18"/>
        <v>3.6156211429669919E-5</v>
      </c>
      <c r="H446" s="60">
        <f t="shared" si="20"/>
        <v>0.99787774399465956</v>
      </c>
      <c r="I446" s="54" t="str">
        <f t="shared" si="19"/>
        <v>C</v>
      </c>
    </row>
    <row r="447" spans="1:9" x14ac:dyDescent="0.3">
      <c r="A447" s="54">
        <v>2988</v>
      </c>
      <c r="B447" s="65" t="str">
        <f>VLOOKUP($A447,'IMPLANTAÇÃO INSUMOS'!$A$2:$G$349,2,FALSE)</f>
        <v>TAMPA PLÁSTICA PARA POSTE DE GRADIL METÁLICO</v>
      </c>
      <c r="C447" s="55" t="str">
        <f>VLOOKUP(A447,'IMPLANTAÇÃO INSUMOS'!$A$2:$G$349,3,FALSE)</f>
        <v xml:space="preserve">un    </v>
      </c>
      <c r="D447" s="56">
        <v>24.304227999999998</v>
      </c>
      <c r="E447" s="57">
        <f>VLOOKUP(A447,'IMPLANTAÇÃO INSUMOS'!$A$2:$G$349,5,FALSE)</f>
        <v>2.92</v>
      </c>
      <c r="F447" s="58">
        <v>70.959999999999994</v>
      </c>
      <c r="G447" s="59">
        <f t="shared" si="18"/>
        <v>3.5049791844936845E-5</v>
      </c>
      <c r="H447" s="60">
        <f t="shared" si="20"/>
        <v>0.99791279378650455</v>
      </c>
      <c r="I447" s="54" t="str">
        <f t="shared" si="19"/>
        <v>C</v>
      </c>
    </row>
    <row r="448" spans="1:9" ht="28.8" x14ac:dyDescent="0.3">
      <c r="A448" s="54" t="s">
        <v>830</v>
      </c>
      <c r="B448" s="65" t="str">
        <f>VLOOKUP(A448,'REFORMA INSUMOS'!$A$1:$G$384,2,FALSE)</f>
        <v xml:space="preserve">SINALIZADOR DE OBSTÁCULO COMPOSTO POR GLOBO DE VIDRO DIFRATOR COM LAMPADA DE LONGA DURAÇÃO (&gt; 10.000 Hs) ACIONADA POR CÉLULA FOTOELÉTRICA </v>
      </c>
      <c r="C448" s="55" t="str">
        <f>VLOOKUP(A448,'REFORMA INSUMOS'!$A$1:$G$384,3,FALSE)</f>
        <v xml:space="preserve">un    </v>
      </c>
      <c r="D448" s="56">
        <v>1</v>
      </c>
      <c r="E448" s="57">
        <f>VLOOKUP(A448,'REFORMA INSUMOS'!$A$1:$G$384,5,FALSE)</f>
        <v>69.56</v>
      </c>
      <c r="F448" s="58">
        <v>69.56</v>
      </c>
      <c r="G448" s="59">
        <f t="shared" si="18"/>
        <v>3.4358279604478681E-5</v>
      </c>
      <c r="H448" s="60">
        <f t="shared" si="20"/>
        <v>0.99794715206610907</v>
      </c>
      <c r="I448" s="54" t="str">
        <f t="shared" si="19"/>
        <v>C</v>
      </c>
    </row>
    <row r="449" spans="1:9" x14ac:dyDescent="0.3">
      <c r="A449" s="54" t="s">
        <v>832</v>
      </c>
      <c r="B449" s="65" t="str">
        <f>VLOOKUP(A449,'REFORMA INSUMOS'!$A$1:$G$384,2,FALSE)</f>
        <v>JOELHO 45 GRAUS DIAMETRO 40 mm - (ESGOTO)</v>
      </c>
      <c r="C449" s="55" t="str">
        <f>VLOOKUP(A449,'REFORMA INSUMOS'!$A$1:$G$384,3,FALSE)</f>
        <v xml:space="preserve">un    </v>
      </c>
      <c r="D449" s="56">
        <v>32</v>
      </c>
      <c r="E449" s="57">
        <f>VLOOKUP(A449,'REFORMA INSUMOS'!$A$1:$G$384,5,FALSE)</f>
        <v>2.15</v>
      </c>
      <c r="F449" s="58">
        <v>68.8</v>
      </c>
      <c r="G449" s="59">
        <f t="shared" si="18"/>
        <v>3.3982887245372814E-5</v>
      </c>
      <c r="H449" s="60">
        <f t="shared" si="20"/>
        <v>0.99798113495335439</v>
      </c>
      <c r="I449" s="54" t="str">
        <f t="shared" si="19"/>
        <v>C</v>
      </c>
    </row>
    <row r="450" spans="1:9" x14ac:dyDescent="0.3">
      <c r="A450" s="54" t="s">
        <v>392</v>
      </c>
      <c r="B450" s="65" t="str">
        <f>VLOOKUP(A450,'REFORMA INSUMOS'!$A$1:$G$384,2,FALSE)</f>
        <v>JOELHO 90 GRAUS DIAMETRO 100 mm (ESGOTO)</v>
      </c>
      <c r="C450" s="55" t="str">
        <f>VLOOKUP(A450,'REFORMA INSUMOS'!$A$1:$G$384,3,FALSE)</f>
        <v xml:space="preserve">un    </v>
      </c>
      <c r="D450" s="56">
        <v>8</v>
      </c>
      <c r="E450" s="57">
        <f>VLOOKUP(A450,'REFORMA INSUMOS'!$A$1:$G$384,5,FALSE)</f>
        <v>8.57</v>
      </c>
      <c r="F450" s="58">
        <v>68.56</v>
      </c>
      <c r="G450" s="59">
        <f t="shared" si="18"/>
        <v>3.3864342289865708E-5</v>
      </c>
      <c r="H450" s="60">
        <f t="shared" si="20"/>
        <v>0.9980149992956443</v>
      </c>
      <c r="I450" s="54" t="str">
        <f t="shared" si="19"/>
        <v>C</v>
      </c>
    </row>
    <row r="451" spans="1:9" x14ac:dyDescent="0.3">
      <c r="A451" s="54" t="s">
        <v>300</v>
      </c>
      <c r="B451" s="65" t="str">
        <f>VLOOKUP($A451,'IMPLANTAÇÃO INSUMOS'!$A$2:$G$349,2,FALSE)</f>
        <v>ANEL BORRACHA, DN 100 MM, PARA TUBO SERIE REFORCADA ESGOTO PREDIAL</v>
      </c>
      <c r="C451" s="55" t="str">
        <f>VLOOKUP(A451,'IMPLANTAÇÃO INSUMOS'!$A$2:$G$349,3,FALSE)</f>
        <v xml:space="preserve">un    </v>
      </c>
      <c r="D451" s="56">
        <v>19</v>
      </c>
      <c r="E451" s="57">
        <f>VLOOKUP(A451,'IMPLANTAÇÃO INSUMOS'!$A$2:$G$349,5,FALSE)</f>
        <v>3.52</v>
      </c>
      <c r="F451" s="58">
        <v>66.88</v>
      </c>
      <c r="G451" s="59">
        <f t="shared" si="18"/>
        <v>3.3034527601315903E-5</v>
      </c>
      <c r="H451" s="60">
        <f t="shared" si="20"/>
        <v>0.99804803382324558</v>
      </c>
      <c r="I451" s="54" t="str">
        <f t="shared" si="19"/>
        <v>C</v>
      </c>
    </row>
    <row r="452" spans="1:9" x14ac:dyDescent="0.3">
      <c r="A452" s="54">
        <v>3076</v>
      </c>
      <c r="B452" s="65" t="str">
        <f>VLOOKUP(A452,'REFORMA INSUMOS'!$A$1:$G$384,2,FALSE)</f>
        <v>BUCHA E ARRUELA METALICA DIAM. 2"</v>
      </c>
      <c r="C452" s="55" t="str">
        <f>VLOOKUP(A452,'REFORMA INSUMOS'!$A$1:$G$384,3,FALSE)</f>
        <v xml:space="preserve">PR    </v>
      </c>
      <c r="D452" s="56">
        <v>9</v>
      </c>
      <c r="E452" s="57">
        <f>VLOOKUP(A452,'REFORMA INSUMOS'!$A$1:$G$384,5,FALSE)</f>
        <v>7.43</v>
      </c>
      <c r="F452" s="58">
        <v>66.87</v>
      </c>
      <c r="G452" s="59">
        <f t="shared" si="18"/>
        <v>3.3029588228169778E-5</v>
      </c>
      <c r="H452" s="60">
        <f t="shared" si="20"/>
        <v>0.99808106341147373</v>
      </c>
      <c r="I452" s="54" t="str">
        <f t="shared" si="19"/>
        <v>C</v>
      </c>
    </row>
    <row r="453" spans="1:9" x14ac:dyDescent="0.3">
      <c r="A453" s="54" t="s">
        <v>456</v>
      </c>
      <c r="B453" s="65" t="str">
        <f>VLOOKUP(A453,'REFORMA INSUMOS'!$A$1:$G$384,2,FALSE)</f>
        <v>PARAFUSO DE FIXACAO PARA LAVATORIO COM BUCHA PLASTICA 8 MM</v>
      </c>
      <c r="C453" s="55" t="str">
        <f>VLOOKUP(A453,'REFORMA INSUMOS'!$A$1:$G$384,3,FALSE)</f>
        <v xml:space="preserve">PR    </v>
      </c>
      <c r="D453" s="56">
        <v>5.4264359999999998</v>
      </c>
      <c r="E453" s="57">
        <f>VLOOKUP(A453,'REFORMA INSUMOS'!$A$1:$G$384,5,FALSE)</f>
        <v>12.14</v>
      </c>
      <c r="F453" s="58">
        <v>65.87</v>
      </c>
      <c r="G453" s="59">
        <f t="shared" si="18"/>
        <v>3.2535650913556798E-5</v>
      </c>
      <c r="H453" s="60">
        <f t="shared" si="20"/>
        <v>0.99811359906238728</v>
      </c>
      <c r="I453" s="54" t="str">
        <f t="shared" si="19"/>
        <v>C</v>
      </c>
    </row>
    <row r="454" spans="1:9" x14ac:dyDescent="0.3">
      <c r="A454" s="54">
        <v>1702</v>
      </c>
      <c r="B454" s="65" t="str">
        <f>VLOOKUP($A454,'IMPLANTAÇÃO INSUMOS'!$A$2:$G$349,2,FALSE)</f>
        <v>COMPENSADO PLASTIFICADO 17 MM 2,20X1,10 M</v>
      </c>
      <c r="C454" s="55" t="str">
        <f>VLOOKUP(A454,'IMPLANTAÇÃO INSUMOS'!$A$2:$G$349,3,FALSE)</f>
        <v xml:space="preserve">m2    </v>
      </c>
      <c r="D454" s="56">
        <v>1.032424</v>
      </c>
      <c r="E454" s="57">
        <f>VLOOKUP(A454,'IMPLANTAÇÃO INSUMOS'!$A$2:$G$349,5,FALSE)</f>
        <v>63.35</v>
      </c>
      <c r="F454" s="58">
        <v>65.400000000000006</v>
      </c>
      <c r="G454" s="59">
        <f t="shared" si="18"/>
        <v>3.2303500375688697E-5</v>
      </c>
      <c r="H454" s="60">
        <f t="shared" si="20"/>
        <v>0.99814590256276292</v>
      </c>
      <c r="I454" s="54" t="str">
        <f t="shared" si="19"/>
        <v>C</v>
      </c>
    </row>
    <row r="455" spans="1:9" x14ac:dyDescent="0.3">
      <c r="A455" s="54">
        <v>1862</v>
      </c>
      <c r="B455" s="65" t="str">
        <f>VLOOKUP(A455,'REFORMA INSUMOS'!$A$1:$G$384,2,FALSE)</f>
        <v>PREGO 19x27</v>
      </c>
      <c r="C455" s="55" t="str">
        <f>VLOOKUP(A455,'REFORMA INSUMOS'!$A$1:$G$384,3,FALSE)</f>
        <v xml:space="preserve">Kg    </v>
      </c>
      <c r="D455" s="56">
        <v>2.7129558999999999</v>
      </c>
      <c r="E455" s="57">
        <f>VLOOKUP(A455,'REFORMA INSUMOS'!$A$1:$G$384,5,FALSE)</f>
        <v>23.04</v>
      </c>
      <c r="F455" s="58">
        <v>62.5</v>
      </c>
      <c r="G455" s="59">
        <f t="shared" si="18"/>
        <v>3.0871082163311063E-5</v>
      </c>
      <c r="H455" s="60">
        <f t="shared" si="20"/>
        <v>0.99817677364492619</v>
      </c>
      <c r="I455" s="54" t="str">
        <f t="shared" si="19"/>
        <v>C</v>
      </c>
    </row>
    <row r="456" spans="1:9" x14ac:dyDescent="0.3">
      <c r="A456" s="54" t="s">
        <v>429</v>
      </c>
      <c r="B456" s="65" t="str">
        <f>VLOOKUP(A456,'REFORMA INSUMOS'!$A$1:$G$384,2,FALSE)</f>
        <v>FITA VEDAROSCA 18 MM</v>
      </c>
      <c r="C456" s="55" t="str">
        <f>VLOOKUP(A456,'REFORMA INSUMOS'!$A$1:$G$384,3,FALSE)</f>
        <v xml:space="preserve">m     </v>
      </c>
      <c r="D456" s="56">
        <v>182.0679998</v>
      </c>
      <c r="E456" s="57">
        <f>VLOOKUP(A456,'REFORMA INSUMOS'!$A$1:$G$384,5,FALSE)</f>
        <v>0.34</v>
      </c>
      <c r="F456" s="58">
        <v>61.89</v>
      </c>
      <c r="G456" s="59">
        <f t="shared" si="18"/>
        <v>3.0569780401397149E-5</v>
      </c>
      <c r="H456" s="60">
        <f t="shared" si="20"/>
        <v>0.99820734342532758</v>
      </c>
      <c r="I456" s="54" t="str">
        <f t="shared" si="19"/>
        <v>C</v>
      </c>
    </row>
    <row r="457" spans="1:9" x14ac:dyDescent="0.3">
      <c r="A457" s="54" t="s">
        <v>303</v>
      </c>
      <c r="B457" s="65" t="str">
        <f>VLOOKUP($A457,'IMPLANTAÇÃO INSUMOS'!$A$2:$G$349,2,FALSE)</f>
        <v>TAMPA CEGA REDONDA BRANCA PVC 250 MM</v>
      </c>
      <c r="C457" s="55" t="str">
        <f>VLOOKUP(A457,'IMPLANTAÇÃO INSUMOS'!$A$2:$G$349,3,FALSE)</f>
        <v xml:space="preserve">un    </v>
      </c>
      <c r="D457" s="56">
        <v>2.1882899999999998</v>
      </c>
      <c r="E457" s="57">
        <f>VLOOKUP(A457,'IMPLANTAÇÃO INSUMOS'!$A$2:$G$349,5,FALSE)</f>
        <v>28.25</v>
      </c>
      <c r="F457" s="58">
        <v>61.81</v>
      </c>
      <c r="G457" s="59">
        <f t="shared" si="18"/>
        <v>3.0530265416228113E-5</v>
      </c>
      <c r="H457" s="60">
        <f t="shared" si="20"/>
        <v>0.99823787369074379</v>
      </c>
      <c r="I457" s="54" t="str">
        <f t="shared" si="19"/>
        <v>C</v>
      </c>
    </row>
    <row r="458" spans="1:9" x14ac:dyDescent="0.3">
      <c r="A458" s="54" t="s">
        <v>305</v>
      </c>
      <c r="B458" s="65" t="str">
        <f>VLOOKUP($A458,'IMPLANTAÇÃO INSUMOS'!$A$2:$G$349,2,FALSE)</f>
        <v>SOLUCAO LIMPADORA 200 CM3 (FRASCO PLASTICO)</v>
      </c>
      <c r="C458" s="55" t="str">
        <f>VLOOKUP(A458,'IMPLANTAÇÃO INSUMOS'!$A$2:$G$349,3,FALSE)</f>
        <v xml:space="preserve">un    </v>
      </c>
      <c r="D458" s="56">
        <v>3.4002659999999998</v>
      </c>
      <c r="E458" s="57">
        <f>VLOOKUP(A458,'IMPLANTAÇÃO INSUMOS'!$A$2:$G$349,5,FALSE)</f>
        <v>18.11</v>
      </c>
      <c r="F458" s="58">
        <v>61.57</v>
      </c>
      <c r="G458" s="59">
        <f t="shared" si="18"/>
        <v>3.0411720460720997E-5</v>
      </c>
      <c r="H458" s="60">
        <f t="shared" si="20"/>
        <v>0.99826828541120449</v>
      </c>
      <c r="I458" s="54" t="str">
        <f t="shared" si="19"/>
        <v>C</v>
      </c>
    </row>
    <row r="459" spans="1:9" x14ac:dyDescent="0.3">
      <c r="A459" s="54" t="s">
        <v>835</v>
      </c>
      <c r="B459" s="65" t="str">
        <f>VLOOKUP(A459,'REFORMA INSUMOS'!$A$1:$G$384,2,FALSE)</f>
        <v>BASE PARA MASTRO DE PARA-RAIOS DIAMETRO NOMINAL 2"</v>
      </c>
      <c r="C459" s="55" t="str">
        <f>VLOOKUP(A459,'REFORMA INSUMOS'!$A$1:$G$384,3,FALSE)</f>
        <v xml:space="preserve">un    </v>
      </c>
      <c r="D459" s="56">
        <v>1</v>
      </c>
      <c r="E459" s="57">
        <f>VLOOKUP(A459,'REFORMA INSUMOS'!$A$1:$G$384,5,FALSE)</f>
        <v>61.49</v>
      </c>
      <c r="F459" s="58">
        <v>61.49</v>
      </c>
      <c r="G459" s="59">
        <f t="shared" si="18"/>
        <v>3.0372205475551958E-5</v>
      </c>
      <c r="H459" s="60">
        <f t="shared" si="20"/>
        <v>0.99829865761668002</v>
      </c>
      <c r="I459" s="54" t="str">
        <f t="shared" si="19"/>
        <v>C</v>
      </c>
    </row>
    <row r="460" spans="1:9" x14ac:dyDescent="0.3">
      <c r="A460" s="54" t="s">
        <v>307</v>
      </c>
      <c r="B460" s="65" t="str">
        <f>VLOOKUP($A460,'IMPLANTAÇÃO INSUMOS'!$A$2:$G$349,2,FALSE)</f>
        <v>TÉCNICO EM EDIFICAÇÕES</v>
      </c>
      <c r="C460" s="55" t="str">
        <f>VLOOKUP(A460,'IMPLANTAÇÃO INSUMOS'!$A$2:$G$349,3,FALSE)</f>
        <v xml:space="preserve">h     </v>
      </c>
      <c r="D460" s="56">
        <v>3.3217775999999999</v>
      </c>
      <c r="E460" s="57">
        <f>VLOOKUP(A460,'IMPLANTAÇÃO INSUMOS'!$A$2:$G$349,5,FALSE)</f>
        <v>18.47</v>
      </c>
      <c r="F460" s="58">
        <v>61.35</v>
      </c>
      <c r="G460" s="59">
        <f t="shared" si="18"/>
        <v>3.0303054251506141E-5</v>
      </c>
      <c r="H460" s="60">
        <f t="shared" si="20"/>
        <v>0.99832896067093158</v>
      </c>
      <c r="I460" s="54" t="str">
        <f t="shared" si="19"/>
        <v>C</v>
      </c>
    </row>
    <row r="461" spans="1:9" x14ac:dyDescent="0.3">
      <c r="A461" s="54" t="s">
        <v>309</v>
      </c>
      <c r="B461" s="65" t="str">
        <f>VLOOKUP($A461,'IMPLANTAÇÃO INSUMOS'!$A$2:$G$349,2,FALSE)</f>
        <v>JUNCAO SIMPLES, PVC SERIE R, DN 100 X 100 MM, PARA ESGOTO PREDIAL</v>
      </c>
      <c r="C461" s="55" t="str">
        <f>VLOOKUP(A461,'IMPLANTAÇÃO INSUMOS'!$A$2:$G$349,3,FALSE)</f>
        <v xml:space="preserve">un    </v>
      </c>
      <c r="D461" s="56">
        <v>1</v>
      </c>
      <c r="E461" s="57">
        <f>VLOOKUP(A461,'IMPLANTAÇÃO INSUMOS'!$A$2:$G$349,5,FALSE)</f>
        <v>57.58</v>
      </c>
      <c r="F461" s="58">
        <v>57.58</v>
      </c>
      <c r="G461" s="59">
        <f t="shared" ref="G461:G524" si="21">F461/$F$604</f>
        <v>2.8440910575415215E-5</v>
      </c>
      <c r="H461" s="60">
        <f t="shared" si="20"/>
        <v>0.99835740158150699</v>
      </c>
      <c r="I461" s="54" t="str">
        <f t="shared" ref="I461:I524" si="22">IF(H461&lt;=$M$12,"A",IF(H461&lt;=$M$13,"B","C"))</f>
        <v>C</v>
      </c>
    </row>
    <row r="462" spans="1:9" x14ac:dyDescent="0.3">
      <c r="A462" s="54">
        <v>3071</v>
      </c>
      <c r="B462" s="65" t="str">
        <f>VLOOKUP(A462,'REFORMA INSUMOS'!$A$1:$G$384,2,FALSE)</f>
        <v>BUCHA DE NYLON S-8</v>
      </c>
      <c r="C462" s="55" t="str">
        <f>VLOOKUP(A462,'REFORMA INSUMOS'!$A$1:$G$384,3,FALSE)</f>
        <v xml:space="preserve">un    </v>
      </c>
      <c r="D462" s="56">
        <v>261</v>
      </c>
      <c r="E462" s="57">
        <f>VLOOKUP(A462,'REFORMA INSUMOS'!$A$1:$G$384,5,FALSE)</f>
        <v>0.22</v>
      </c>
      <c r="F462" s="58">
        <v>57.42</v>
      </c>
      <c r="G462" s="59">
        <f t="shared" si="21"/>
        <v>2.8361880605077141E-5</v>
      </c>
      <c r="H462" s="60">
        <f t="shared" ref="H462:H525" si="23">G462+H461</f>
        <v>0.99838576346211205</v>
      </c>
      <c r="I462" s="54" t="str">
        <f t="shared" si="22"/>
        <v>C</v>
      </c>
    </row>
    <row r="463" spans="1:9" x14ac:dyDescent="0.3">
      <c r="A463" s="54" t="s">
        <v>376</v>
      </c>
      <c r="B463" s="65" t="str">
        <f>VLOOKUP(A463,'REFORMA INSUMOS'!$A$1:$G$384,2,FALSE)</f>
        <v>JOELHO 90 GRAUS SOLDAVEL DIAMETRO 25 MM</v>
      </c>
      <c r="C463" s="55" t="str">
        <f>VLOOKUP(A463,'REFORMA INSUMOS'!$A$1:$G$384,3,FALSE)</f>
        <v xml:space="preserve">un    </v>
      </c>
      <c r="D463" s="56">
        <v>61.647193900000005</v>
      </c>
      <c r="E463" s="57">
        <f>VLOOKUP(A463,'REFORMA INSUMOS'!$A$1:$G$384,5,FALSE)</f>
        <v>0.92</v>
      </c>
      <c r="F463" s="58">
        <v>56.71</v>
      </c>
      <c r="G463" s="59">
        <f t="shared" si="21"/>
        <v>2.8011185111701927E-5</v>
      </c>
      <c r="H463" s="60">
        <f t="shared" si="23"/>
        <v>0.99841377464722381</v>
      </c>
      <c r="I463" s="54" t="str">
        <f t="shared" si="22"/>
        <v>C</v>
      </c>
    </row>
    <row r="464" spans="1:9" x14ac:dyDescent="0.3">
      <c r="A464" s="54" t="s">
        <v>311</v>
      </c>
      <c r="B464" s="65" t="str">
        <f>VLOOKUP($A464,'IMPLANTAÇÃO INSUMOS'!$A$2:$G$349,2,FALSE)</f>
        <v>CHUVEIRO ELETRICO EM PVC (3 TEMPERATURAS)</v>
      </c>
      <c r="C464" s="55" t="str">
        <f>VLOOKUP(A464,'IMPLANTAÇÃO INSUMOS'!$A$2:$G$349,3,FALSE)</f>
        <v xml:space="preserve">un    </v>
      </c>
      <c r="D464" s="56">
        <v>0.85287199999999996</v>
      </c>
      <c r="E464" s="57">
        <f>VLOOKUP(A464,'IMPLANTAÇÃO INSUMOS'!$A$2:$G$349,5,FALSE)</f>
        <v>66.48</v>
      </c>
      <c r="F464" s="58">
        <v>56.69</v>
      </c>
      <c r="G464" s="59">
        <f t="shared" si="21"/>
        <v>2.8001306365409667E-5</v>
      </c>
      <c r="H464" s="60">
        <f t="shared" si="23"/>
        <v>0.99844177595358918</v>
      </c>
      <c r="I464" s="54" t="str">
        <f t="shared" si="22"/>
        <v>C</v>
      </c>
    </row>
    <row r="465" spans="1:9" x14ac:dyDescent="0.3">
      <c r="A465" s="54" t="s">
        <v>435</v>
      </c>
      <c r="B465" s="65" t="str">
        <f>VLOOKUP(A465,'REFORMA INSUMOS'!$A$1:$G$384,2,FALSE)</f>
        <v>JOELHO 45 GRAUS DIAMETRO 100 mm  - (ESGOTO)</v>
      </c>
      <c r="C465" s="55" t="str">
        <f>VLOOKUP(A465,'REFORMA INSUMOS'!$A$1:$G$384,3,FALSE)</f>
        <v xml:space="preserve">un    </v>
      </c>
      <c r="D465" s="56">
        <v>7</v>
      </c>
      <c r="E465" s="57">
        <f>VLOOKUP(A465,'REFORMA INSUMOS'!$A$1:$G$384,5,FALSE)</f>
        <v>8.0500000000000007</v>
      </c>
      <c r="F465" s="58">
        <v>56.349999999999994</v>
      </c>
      <c r="G465" s="59">
        <f t="shared" si="21"/>
        <v>2.7833367678441251E-5</v>
      </c>
      <c r="H465" s="60">
        <f t="shared" si="23"/>
        <v>0.9984696093212676</v>
      </c>
      <c r="I465" s="54" t="str">
        <f t="shared" si="22"/>
        <v>C</v>
      </c>
    </row>
    <row r="466" spans="1:9" x14ac:dyDescent="0.3">
      <c r="A466" s="54" t="s">
        <v>370</v>
      </c>
      <c r="B466" s="65" t="str">
        <f>VLOOKUP(A466,'REFORMA INSUMOS'!$A$1:$G$384,2,FALSE)</f>
        <v>JOELHO 90 GRAUS SOLD.C/BUCHA LATAO DIAM. 25 X 3/4"</v>
      </c>
      <c r="C466" s="55" t="str">
        <f>VLOOKUP(A466,'REFORMA INSUMOS'!$A$1:$G$384,3,FALSE)</f>
        <v xml:space="preserve">un    </v>
      </c>
      <c r="D466" s="56">
        <v>8</v>
      </c>
      <c r="E466" s="57">
        <f>VLOOKUP(A466,'REFORMA INSUMOS'!$A$1:$G$384,5,FALSE)</f>
        <v>7</v>
      </c>
      <c r="F466" s="58">
        <v>56</v>
      </c>
      <c r="G466" s="59">
        <f t="shared" si="21"/>
        <v>2.7660489618326713E-5</v>
      </c>
      <c r="H466" s="60">
        <f t="shared" si="23"/>
        <v>0.99849726981088593</v>
      </c>
      <c r="I466" s="54" t="str">
        <f t="shared" si="22"/>
        <v>C</v>
      </c>
    </row>
    <row r="467" spans="1:9" x14ac:dyDescent="0.3">
      <c r="A467" s="54" t="s">
        <v>313</v>
      </c>
      <c r="B467" s="65" t="str">
        <f>VLOOKUP($A467,'IMPLANTAÇÃO INSUMOS'!$A$2:$G$349,2,FALSE)</f>
        <v>ADESIVO PLASTICO - BISNAGA 75 G</v>
      </c>
      <c r="C467" s="55" t="str">
        <f>VLOOKUP(A467,'IMPLANTAÇÃO INSUMOS'!$A$2:$G$349,3,FALSE)</f>
        <v xml:space="preserve">un    </v>
      </c>
      <c r="D467" s="56">
        <v>5.644666</v>
      </c>
      <c r="E467" s="57">
        <f>VLOOKUP(A467,'IMPLANTAÇÃO INSUMOS'!$A$2:$G$349,5,FALSE)</f>
        <v>9.8000000000000007</v>
      </c>
      <c r="F467" s="58">
        <v>55.31</v>
      </c>
      <c r="G467" s="59">
        <f t="shared" si="21"/>
        <v>2.731967287124376E-5</v>
      </c>
      <c r="H467" s="60">
        <f t="shared" si="23"/>
        <v>0.99852458948375722</v>
      </c>
      <c r="I467" s="54" t="str">
        <f t="shared" si="22"/>
        <v>C</v>
      </c>
    </row>
    <row r="468" spans="1:9" x14ac:dyDescent="0.3">
      <c r="A468" s="54" t="s">
        <v>315</v>
      </c>
      <c r="B468" s="65" t="str">
        <f>VLOOKUP($A468,'IMPLANTAÇÃO INSUMOS'!$A$2:$G$349,2,FALSE)</f>
        <v>TE DE REDUCAO 90 GRAUS SOLDAVEL 75X50 MM</v>
      </c>
      <c r="C468" s="55" t="str">
        <f>VLOOKUP(A468,'IMPLANTAÇÃO INSUMOS'!$A$2:$G$349,3,FALSE)</f>
        <v xml:space="preserve">un    </v>
      </c>
      <c r="D468" s="56">
        <v>1</v>
      </c>
      <c r="E468" s="57">
        <f>VLOOKUP(A468,'IMPLANTAÇÃO INSUMOS'!$A$2:$G$349,5,FALSE)</f>
        <v>54.19</v>
      </c>
      <c r="F468" s="58">
        <v>54.19</v>
      </c>
      <c r="G468" s="59">
        <f t="shared" si="21"/>
        <v>2.6766463078877223E-5</v>
      </c>
      <c r="H468" s="60">
        <f t="shared" si="23"/>
        <v>0.99855135594683608</v>
      </c>
      <c r="I468" s="54" t="str">
        <f t="shared" si="22"/>
        <v>C</v>
      </c>
    </row>
    <row r="469" spans="1:9" x14ac:dyDescent="0.3">
      <c r="A469" s="54">
        <v>3774</v>
      </c>
      <c r="B469" s="65" t="str">
        <f>VLOOKUP($A469,'IMPLANTAÇÃO INSUMOS'!$A$2:$G$349,2,FALSE)</f>
        <v>SIRENE ELETROMECANICA METALICA ALCANCE 500 M</v>
      </c>
      <c r="C469" s="55" t="str">
        <f>VLOOKUP(A469,'IMPLANTAÇÃO INSUMOS'!$A$2:$G$349,3,FALSE)</f>
        <v xml:space="preserve">un    </v>
      </c>
      <c r="D469" s="56">
        <v>4.4887999999999997E-2</v>
      </c>
      <c r="E469" s="57">
        <f>VLOOKUP(A469,'IMPLANTAÇÃO INSUMOS'!$A$2:$G$349,5,FALSE)</f>
        <v>1190</v>
      </c>
      <c r="F469" s="58">
        <v>53.41</v>
      </c>
      <c r="G469" s="59">
        <f t="shared" si="21"/>
        <v>2.6381191973479103E-5</v>
      </c>
      <c r="H469" s="60">
        <f t="shared" si="23"/>
        <v>0.9985777371388096</v>
      </c>
      <c r="I469" s="54" t="str">
        <f t="shared" si="22"/>
        <v>C</v>
      </c>
    </row>
    <row r="470" spans="1:9" x14ac:dyDescent="0.3">
      <c r="A470" s="54">
        <v>3477</v>
      </c>
      <c r="B470" s="65" t="str">
        <f>VLOOKUP($A470,'IMPLANTAÇÃO INSUMOS'!$A$2:$G$349,2,FALSE)</f>
        <v>TOMADA HEXAGONAL 2P + T - 20A - 250V (SUPORTE+MÓDULO+ESPELHO)</v>
      </c>
      <c r="C470" s="55" t="str">
        <f>VLOOKUP(A470,'IMPLANTAÇÃO INSUMOS'!$A$2:$G$349,3,FALSE)</f>
        <v xml:space="preserve">un    </v>
      </c>
      <c r="D470" s="56">
        <v>4.1521400000000002</v>
      </c>
      <c r="E470" s="57">
        <f>VLOOKUP(A470,'IMPLANTAÇÃO INSUMOS'!$A$2:$G$349,5,FALSE)</f>
        <v>12.71</v>
      </c>
      <c r="F470" s="58">
        <v>52.77</v>
      </c>
      <c r="G470" s="59">
        <f t="shared" si="21"/>
        <v>2.6065072092126799E-5</v>
      </c>
      <c r="H470" s="60">
        <f t="shared" si="23"/>
        <v>0.99860380221090173</v>
      </c>
      <c r="I470" s="54" t="str">
        <f t="shared" si="22"/>
        <v>C</v>
      </c>
    </row>
    <row r="471" spans="1:9" x14ac:dyDescent="0.3">
      <c r="A471" s="54" t="s">
        <v>838</v>
      </c>
      <c r="B471" s="65" t="str">
        <f>VLOOKUP(A471,'REFORMA INSUMOS'!$A$1:$G$384,2,FALSE)</f>
        <v>JOELHO 90 GRAUS DIAMETRO 75 mm (ESGOTO)</v>
      </c>
      <c r="C471" s="55" t="str">
        <f>VLOOKUP(A471,'REFORMA INSUMOS'!$A$1:$G$384,3,FALSE)</f>
        <v xml:space="preserve">un    </v>
      </c>
      <c r="D471" s="56">
        <v>6</v>
      </c>
      <c r="E471" s="57">
        <f>VLOOKUP(A471,'REFORMA INSUMOS'!$A$1:$G$384,5,FALSE)</f>
        <v>8.44</v>
      </c>
      <c r="F471" s="58">
        <v>50.64</v>
      </c>
      <c r="G471" s="59">
        <f t="shared" si="21"/>
        <v>2.5012985612001157E-5</v>
      </c>
      <c r="H471" s="60">
        <f t="shared" si="23"/>
        <v>0.9986288151965137</v>
      </c>
      <c r="I471" s="54" t="str">
        <f t="shared" si="22"/>
        <v>C</v>
      </c>
    </row>
    <row r="472" spans="1:9" x14ac:dyDescent="0.3">
      <c r="A472" s="54" t="s">
        <v>840</v>
      </c>
      <c r="B472" s="65" t="str">
        <f>VLOOKUP(A472,'REFORMA INSUMOS'!$A$1:$G$384,2,FALSE)</f>
        <v>GRELHA REDONDA ACO INOX ROTATIVA 100 MM (ESGOTO)</v>
      </c>
      <c r="C472" s="55" t="str">
        <f>VLOOKUP(A472,'REFORMA INSUMOS'!$A$1:$G$384,3,FALSE)</f>
        <v xml:space="preserve">un    </v>
      </c>
      <c r="D472" s="56">
        <v>2</v>
      </c>
      <c r="E472" s="57">
        <f>VLOOKUP(A472,'REFORMA INSUMOS'!$A$1:$G$384,5,FALSE)</f>
        <v>25.05</v>
      </c>
      <c r="F472" s="58">
        <v>50.1</v>
      </c>
      <c r="G472" s="59">
        <f t="shared" si="21"/>
        <v>2.4746259462110149E-5</v>
      </c>
      <c r="H472" s="60">
        <f t="shared" si="23"/>
        <v>0.99865356145597584</v>
      </c>
      <c r="I472" s="54" t="str">
        <f t="shared" si="22"/>
        <v>C</v>
      </c>
    </row>
    <row r="473" spans="1:9" x14ac:dyDescent="0.3">
      <c r="A473" s="54">
        <v>2866</v>
      </c>
      <c r="B473" s="65" t="str">
        <f>VLOOKUP($A473,'IMPLANTAÇÃO INSUMOS'!$A$2:$G$349,2,FALSE)</f>
        <v>FOGÃO A GÁS DE 6 BOCAS, ESMALTEC, DAKO, CONTINENTAL OU EQUIVALENTE</v>
      </c>
      <c r="C473" s="55" t="str">
        <f>VLOOKUP(A473,'IMPLANTAÇÃO INSUMOS'!$A$2:$G$349,3,FALSE)</f>
        <v xml:space="preserve">un    </v>
      </c>
      <c r="D473" s="56">
        <v>4.4887999999999997E-2</v>
      </c>
      <c r="E473" s="57">
        <f>VLOOKUP(A473,'IMPLANTAÇÃO INSUMOS'!$A$2:$G$349,5,FALSE)</f>
        <v>1081</v>
      </c>
      <c r="F473" s="58">
        <v>48.52</v>
      </c>
      <c r="G473" s="59">
        <f t="shared" si="21"/>
        <v>2.3965838505021647E-5</v>
      </c>
      <c r="H473" s="60">
        <f t="shared" si="23"/>
        <v>0.99867752729448089</v>
      </c>
      <c r="I473" s="54" t="str">
        <f t="shared" si="22"/>
        <v>C</v>
      </c>
    </row>
    <row r="474" spans="1:9" ht="28.8" x14ac:dyDescent="0.3">
      <c r="A474" s="54">
        <v>1380</v>
      </c>
      <c r="B474" s="65" t="str">
        <f>VLOOKUP(A474,'REFORMA INSUMOS'!$A$1:$G$384,2,FALSE)</f>
        <v>FECHADURA PARA PORTA CORRER (BICO PAPAGAIO) REF.: 1222 LAFONTE/1065-E30 IMAB OU EQUIVALENTE</v>
      </c>
      <c r="C474" s="55" t="str">
        <f>VLOOKUP(A474,'REFORMA INSUMOS'!$A$1:$G$384,3,FALSE)</f>
        <v xml:space="preserve">un    </v>
      </c>
      <c r="D474" s="56">
        <v>0.374913</v>
      </c>
      <c r="E474" s="57">
        <f>VLOOKUP(A474,'REFORMA INSUMOS'!$A$1:$G$384,5,FALSE)</f>
        <v>126.45</v>
      </c>
      <c r="F474" s="58">
        <v>47.4</v>
      </c>
      <c r="G474" s="59">
        <f t="shared" si="21"/>
        <v>2.3412628712655111E-5</v>
      </c>
      <c r="H474" s="60">
        <f t="shared" si="23"/>
        <v>0.99870093992319353</v>
      </c>
      <c r="I474" s="54" t="str">
        <f t="shared" si="22"/>
        <v>C</v>
      </c>
    </row>
    <row r="475" spans="1:9" x14ac:dyDescent="0.3">
      <c r="A475" s="54">
        <v>2516</v>
      </c>
      <c r="B475" s="65" t="str">
        <f>VLOOKUP($A475,'IMPLANTAÇÃO INSUMOS'!$A$2:$G$349,2,FALSE)</f>
        <v>CORRENTE EM AÇO GALVANIZADO COM ELO CURTO DIAMETRO 4 MM</v>
      </c>
      <c r="C475" s="55" t="str">
        <f>VLOOKUP(A475,'IMPLANTAÇÃO INSUMOS'!$A$2:$G$349,3,FALSE)</f>
        <v xml:space="preserve">m     </v>
      </c>
      <c r="D475" s="56">
        <v>3.08873</v>
      </c>
      <c r="E475" s="57">
        <f>VLOOKUP(A475,'IMPLANTAÇÃO INSUMOS'!$A$2:$G$349,5,FALSE)</f>
        <v>15.09</v>
      </c>
      <c r="F475" s="58">
        <v>46.6</v>
      </c>
      <c r="G475" s="59">
        <f t="shared" si="21"/>
        <v>2.3017478860964729E-5</v>
      </c>
      <c r="H475" s="60">
        <f t="shared" si="23"/>
        <v>0.99872395740205444</v>
      </c>
      <c r="I475" s="54" t="str">
        <f t="shared" si="22"/>
        <v>C</v>
      </c>
    </row>
    <row r="476" spans="1:9" ht="28.8" x14ac:dyDescent="0.3">
      <c r="A476" s="54" t="s">
        <v>843</v>
      </c>
      <c r="B476" s="65" t="str">
        <f>VLOOKUP(A476,'REFORMA INSUMOS'!$A$1:$G$384,2,FALSE)</f>
        <v>CAIXA DE INSPECAO PARA ATERRAMENTO E PARA RAIOS, EM POLIPROPILENO, DIAMETRO = 300 MM X ALTURA = 400 MM</v>
      </c>
      <c r="C476" s="55" t="str">
        <f>VLOOKUP(A476,'REFORMA INSUMOS'!$A$1:$G$384,3,FALSE)</f>
        <v xml:space="preserve">un    </v>
      </c>
      <c r="D476" s="56">
        <v>1</v>
      </c>
      <c r="E476" s="57">
        <f>VLOOKUP(A476,'REFORMA INSUMOS'!$A$1:$G$384,5,FALSE)</f>
        <v>46.35</v>
      </c>
      <c r="F476" s="58">
        <v>46.35</v>
      </c>
      <c r="G476" s="59">
        <f t="shared" si="21"/>
        <v>2.2893994532311484E-5</v>
      </c>
      <c r="H476" s="60">
        <f t="shared" si="23"/>
        <v>0.9987468513965867</v>
      </c>
      <c r="I476" s="54" t="str">
        <f t="shared" si="22"/>
        <v>C</v>
      </c>
    </row>
    <row r="477" spans="1:9" x14ac:dyDescent="0.3">
      <c r="A477" s="54">
        <v>3318</v>
      </c>
      <c r="B477" s="65" t="str">
        <f>VLOOKUP(A477,'REFORMA INSUMOS'!$A$1:$G$384,2,FALSE)</f>
        <v>FITA DE AUTO FUSAO, ROLO DE 10,00 M</v>
      </c>
      <c r="C477" s="55" t="str">
        <f>VLOOKUP(A477,'REFORMA INSUMOS'!$A$1:$G$384,3,FALSE)</f>
        <v xml:space="preserve">un    </v>
      </c>
      <c r="D477" s="56">
        <v>2</v>
      </c>
      <c r="E477" s="57">
        <f>VLOOKUP(A477,'REFORMA INSUMOS'!$A$1:$G$384,5,FALSE)</f>
        <v>22.87</v>
      </c>
      <c r="F477" s="58">
        <v>45.74</v>
      </c>
      <c r="G477" s="59">
        <f t="shared" si="21"/>
        <v>2.259269277039757E-5</v>
      </c>
      <c r="H477" s="60">
        <f t="shared" si="23"/>
        <v>0.99876944408935708</v>
      </c>
      <c r="I477" s="54" t="str">
        <f t="shared" si="22"/>
        <v>C</v>
      </c>
    </row>
    <row r="478" spans="1:9" x14ac:dyDescent="0.3">
      <c r="A478" s="54" t="s">
        <v>345</v>
      </c>
      <c r="B478" s="65" t="str">
        <f>VLOOKUP(A478,'REFORMA INSUMOS'!$A$1:$G$384,2,FALSE)</f>
        <v>BUCHA DE REDUÇÃO SOLDAVEL LONGA 60 X 25 MM</v>
      </c>
      <c r="C478" s="55" t="str">
        <f>VLOOKUP(A478,'REFORMA INSUMOS'!$A$1:$G$384,3,FALSE)</f>
        <v xml:space="preserve">un    </v>
      </c>
      <c r="D478" s="56">
        <v>5</v>
      </c>
      <c r="E478" s="57">
        <f>VLOOKUP(A478,'REFORMA INSUMOS'!$A$1:$G$384,5,FALSE)</f>
        <v>8.93</v>
      </c>
      <c r="F478" s="58">
        <v>44.65</v>
      </c>
      <c r="G478" s="59">
        <f t="shared" si="21"/>
        <v>2.2054301097469422E-5</v>
      </c>
      <c r="H478" s="60">
        <f t="shared" si="23"/>
        <v>0.99879149839045456</v>
      </c>
      <c r="I478" s="54" t="str">
        <f t="shared" si="22"/>
        <v>C</v>
      </c>
    </row>
    <row r="479" spans="1:9" x14ac:dyDescent="0.3">
      <c r="A479" s="54" t="s">
        <v>846</v>
      </c>
      <c r="B479" s="65" t="str">
        <f>VLOOKUP(A479,'REFORMA INSUMOS'!$A$1:$G$384,2,FALSE)</f>
        <v>ABRACADEIRA-GUIA SIMPLES 2" UMA DESCIDA</v>
      </c>
      <c r="C479" s="55" t="str">
        <f>VLOOKUP(A479,'REFORMA INSUMOS'!$A$1:$G$384,3,FALSE)</f>
        <v xml:space="preserve">un    </v>
      </c>
      <c r="D479" s="56">
        <v>2</v>
      </c>
      <c r="E479" s="57">
        <f>VLOOKUP(A479,'REFORMA INSUMOS'!$A$1:$G$384,5,FALSE)</f>
        <v>21.9</v>
      </c>
      <c r="F479" s="58">
        <v>43.8</v>
      </c>
      <c r="G479" s="59">
        <f t="shared" si="21"/>
        <v>2.1634454380048391E-5</v>
      </c>
      <c r="H479" s="60">
        <f t="shared" si="23"/>
        <v>0.99881313284483464</v>
      </c>
      <c r="I479" s="54" t="str">
        <f t="shared" si="22"/>
        <v>C</v>
      </c>
    </row>
    <row r="480" spans="1:9" x14ac:dyDescent="0.3">
      <c r="A480" s="54">
        <v>2791</v>
      </c>
      <c r="B480" s="65" t="str">
        <f>VLOOKUP($A480,'IMPLANTAÇÃO INSUMOS'!$A$2:$G$349,2,FALSE)</f>
        <v>ADUBO MINERAL NPK 10/10/10</v>
      </c>
      <c r="C480" s="55" t="str">
        <f>VLOOKUP(A480,'IMPLANTAÇÃO INSUMOS'!$A$2:$G$349,3,FALSE)</f>
        <v xml:space="preserve">Kg    </v>
      </c>
      <c r="D480" s="56">
        <v>11.84</v>
      </c>
      <c r="E480" s="57">
        <f>VLOOKUP(A480,'IMPLANTAÇÃO INSUMOS'!$A$2:$G$349,5,FALSE)</f>
        <v>3.69</v>
      </c>
      <c r="F480" s="58">
        <v>43.68</v>
      </c>
      <c r="G480" s="59">
        <f t="shared" si="21"/>
        <v>2.1575181902294835E-5</v>
      </c>
      <c r="H480" s="60">
        <f t="shared" si="23"/>
        <v>0.99883470802673691</v>
      </c>
      <c r="I480" s="54" t="str">
        <f t="shared" si="22"/>
        <v>C</v>
      </c>
    </row>
    <row r="481" spans="1:9" x14ac:dyDescent="0.3">
      <c r="A481" s="54">
        <v>4053</v>
      </c>
      <c r="B481" s="65" t="str">
        <f>VLOOKUP($A481,'IMPLANTAÇÃO INSUMOS'!$A$2:$G$349,2,FALSE)</f>
        <v>LÂMPADA TUBULAR LED, BASE G13, BIVOLT 8/10 W, 900 A 1000 LUMENS, LUZ BRANCA</v>
      </c>
      <c r="C481" s="55" t="str">
        <f>VLOOKUP(A481,'IMPLANTAÇÃO INSUMOS'!$A$2:$G$349,3,FALSE)</f>
        <v xml:space="preserve">un    </v>
      </c>
      <c r="D481" s="56">
        <v>2.1546238999999998</v>
      </c>
      <c r="E481" s="57">
        <f>VLOOKUP(A481,'IMPLANTAÇÃO INSUMOS'!$A$2:$G$349,5,FALSE)</f>
        <v>20.05</v>
      </c>
      <c r="F481" s="58">
        <v>43.2</v>
      </c>
      <c r="G481" s="59">
        <f t="shared" si="21"/>
        <v>2.1338091991280609E-5</v>
      </c>
      <c r="H481" s="60">
        <f t="shared" si="23"/>
        <v>0.99885604611872814</v>
      </c>
      <c r="I481" s="54" t="str">
        <f t="shared" si="22"/>
        <v>C</v>
      </c>
    </row>
    <row r="482" spans="1:9" x14ac:dyDescent="0.3">
      <c r="A482" s="54" t="s">
        <v>848</v>
      </c>
      <c r="B482" s="65" t="str">
        <f>VLOOKUP(A482,'REFORMA INSUMOS'!$A$1:$G$384,2,FALSE)</f>
        <v>JUNCAO SIMPLES DIAMETRO 75 X 75 MM - (ESGOTO)</v>
      </c>
      <c r="C482" s="55" t="str">
        <f>VLOOKUP(A482,'REFORMA INSUMOS'!$A$1:$G$384,3,FALSE)</f>
        <v xml:space="preserve">un    </v>
      </c>
      <c r="D482" s="56">
        <v>3</v>
      </c>
      <c r="E482" s="57">
        <f>VLOOKUP(A482,'REFORMA INSUMOS'!$A$1:$G$384,5,FALSE)</f>
        <v>14.32</v>
      </c>
      <c r="F482" s="58">
        <v>42.96</v>
      </c>
      <c r="G482" s="59">
        <f t="shared" si="21"/>
        <v>2.1219547035773492E-5</v>
      </c>
      <c r="H482" s="60">
        <f t="shared" si="23"/>
        <v>0.99887726566576396</v>
      </c>
      <c r="I482" s="54" t="str">
        <f t="shared" si="22"/>
        <v>C</v>
      </c>
    </row>
    <row r="483" spans="1:9" x14ac:dyDescent="0.3">
      <c r="A483" s="54">
        <v>4056</v>
      </c>
      <c r="B483" s="65" t="str">
        <f>VLOOKUP($A483,'IMPLANTAÇÃO INSUMOS'!$A$2:$G$349,2,FALSE)</f>
        <v>CALHA DE SOBREPOR PARA 2 LAMPADAS TUBULARES 60 CM 8/10 W</v>
      </c>
      <c r="C483" s="55" t="str">
        <f>VLOOKUP(A483,'IMPLANTAÇÃO INSUMOS'!$A$2:$G$349,3,FALSE)</f>
        <v xml:space="preserve">un    </v>
      </c>
      <c r="D483" s="56">
        <v>1.5149699999999999</v>
      </c>
      <c r="E483" s="57">
        <f>VLOOKUP(A483,'IMPLANTAÇÃO INSUMOS'!$A$2:$G$349,5,FALSE)</f>
        <v>28.34</v>
      </c>
      <c r="F483" s="58">
        <v>42.93</v>
      </c>
      <c r="G483" s="59">
        <f t="shared" si="21"/>
        <v>2.1204728916335103E-5</v>
      </c>
      <c r="H483" s="60">
        <f t="shared" si="23"/>
        <v>0.99889847039468027</v>
      </c>
      <c r="I483" s="54" t="str">
        <f t="shared" si="22"/>
        <v>C</v>
      </c>
    </row>
    <row r="484" spans="1:9" x14ac:dyDescent="0.3">
      <c r="A484" s="54" t="s">
        <v>850</v>
      </c>
      <c r="B484" s="65" t="str">
        <f>VLOOKUP(A484,'REFORMA INSUMOS'!$A$1:$G$384,2,FALSE)</f>
        <v>SUPORTE GUIA SIMPLES COM ROLDANA EM POLIPROPILENO PARA CHUMBAR, H = 20 CM</v>
      </c>
      <c r="C484" s="55" t="str">
        <f>VLOOKUP(A484,'REFORMA INSUMOS'!$A$1:$G$384,3,FALSE)</f>
        <v xml:space="preserve">un    </v>
      </c>
      <c r="D484" s="56">
        <v>5</v>
      </c>
      <c r="E484" s="57">
        <f>VLOOKUP(A484,'REFORMA INSUMOS'!$A$1:$G$384,5,FALSE)</f>
        <v>8.48</v>
      </c>
      <c r="F484" s="58">
        <v>42.4</v>
      </c>
      <c r="G484" s="59">
        <f t="shared" si="21"/>
        <v>2.0942942139590224E-5</v>
      </c>
      <c r="H484" s="60">
        <f t="shared" si="23"/>
        <v>0.99891941333681988</v>
      </c>
      <c r="I484" s="54" t="str">
        <f t="shared" si="22"/>
        <v>C</v>
      </c>
    </row>
    <row r="485" spans="1:9" ht="28.8" x14ac:dyDescent="0.3">
      <c r="A485" s="54">
        <v>1896</v>
      </c>
      <c r="B485" s="65" t="str">
        <f>VLOOKUP(A485,'REFORMA INSUMOS'!$A$1:$G$384,2,FALSE)</f>
        <v>POLIMENTO DE PISO GRANITINA/CONCRETO/ASSOALHO (COM POLITRIZ) - COMP. AUXILIAR**</v>
      </c>
      <c r="C485" s="55" t="str">
        <f>VLOOKUP(A485,'REFORMA INSUMOS'!$A$1:$G$384,3,FALSE)</f>
        <v xml:space="preserve">m2    </v>
      </c>
      <c r="D485" s="56">
        <v>12.793979</v>
      </c>
      <c r="E485" s="57">
        <f>VLOOKUP(A485,'REFORMA INSUMOS'!$A$1:$G$384,5,FALSE)</f>
        <v>3.26</v>
      </c>
      <c r="F485" s="58">
        <v>41.7</v>
      </c>
      <c r="G485" s="59">
        <f t="shared" si="21"/>
        <v>2.0597186019361142E-5</v>
      </c>
      <c r="H485" s="60">
        <f t="shared" si="23"/>
        <v>0.99894001052283921</v>
      </c>
      <c r="I485" s="54" t="str">
        <f t="shared" si="22"/>
        <v>C</v>
      </c>
    </row>
    <row r="486" spans="1:9" x14ac:dyDescent="0.3">
      <c r="A486" s="54">
        <v>2481</v>
      </c>
      <c r="B486" s="65" t="str">
        <f>VLOOKUP($A486,'IMPLANTAÇÃO INSUMOS'!$A$2:$G$349,2,FALSE)</f>
        <v>CHAPA DE AÇO 1/4"</v>
      </c>
      <c r="C486" s="55" t="str">
        <f>VLOOKUP(A486,'IMPLANTAÇÃO INSUMOS'!$A$2:$G$349,3,FALSE)</f>
        <v xml:space="preserve">Kg    </v>
      </c>
      <c r="D486" s="56">
        <v>4.9924999999999997</v>
      </c>
      <c r="E486" s="57">
        <f>VLOOKUP(A486,'IMPLANTAÇÃO INSUMOS'!$A$2:$G$349,5,FALSE)</f>
        <v>8.33</v>
      </c>
      <c r="F486" s="58">
        <v>41.58</v>
      </c>
      <c r="G486" s="59">
        <f t="shared" si="21"/>
        <v>2.0537913541607582E-5</v>
      </c>
      <c r="H486" s="60">
        <f t="shared" si="23"/>
        <v>0.99896054843638082</v>
      </c>
      <c r="I486" s="54" t="str">
        <f t="shared" si="22"/>
        <v>C</v>
      </c>
    </row>
    <row r="487" spans="1:9" x14ac:dyDescent="0.3">
      <c r="A487" s="54" t="s">
        <v>331</v>
      </c>
      <c r="B487" s="65" t="str">
        <f>VLOOKUP($A487,'IMPLANTAÇÃO INSUMOS'!$A$2:$G$349,2,FALSE)</f>
        <v>PIA MARMORE/GRANITO SINTÉTICO 1,00 X 0,54 M (DIMENSÕES APROXIMADAS)</v>
      </c>
      <c r="C487" s="55" t="str">
        <f>VLOOKUP(A487,'IMPLANTAÇÃO INSUMOS'!$A$2:$G$349,3,FALSE)</f>
        <v xml:space="preserve">un    </v>
      </c>
      <c r="D487" s="56">
        <v>0.20199590000000001</v>
      </c>
      <c r="E487" s="57">
        <f>VLOOKUP(A487,'IMPLANTAÇÃO INSUMOS'!$A$2:$G$349,5,FALSE)</f>
        <v>203.08</v>
      </c>
      <c r="F487" s="58">
        <v>41.02</v>
      </c>
      <c r="G487" s="59">
        <f t="shared" si="21"/>
        <v>2.0261308645424317E-5</v>
      </c>
      <c r="H487" s="60">
        <f t="shared" si="23"/>
        <v>0.99898080974502623</v>
      </c>
      <c r="I487" s="54" t="str">
        <f t="shared" si="22"/>
        <v>C</v>
      </c>
    </row>
    <row r="488" spans="1:9" x14ac:dyDescent="0.3">
      <c r="A488" s="54">
        <v>2384</v>
      </c>
      <c r="B488" s="65" t="str">
        <f>VLOOKUP($A488,'IMPLANTAÇÃO INSUMOS'!$A$2:$G$349,2,FALSE)</f>
        <v>LIXA PARA MADEIRA Nº 240</v>
      </c>
      <c r="C488" s="55" t="str">
        <f>VLOOKUP(A488,'IMPLANTAÇÃO INSUMOS'!$A$2:$G$349,3,FALSE)</f>
        <v xml:space="preserve">un    </v>
      </c>
      <c r="D488" s="56">
        <v>24.475182</v>
      </c>
      <c r="E488" s="57">
        <f>VLOOKUP(A488,'IMPLANTAÇÃO INSUMOS'!$A$2:$G$349,5,FALSE)</f>
        <v>1.67</v>
      </c>
      <c r="F488" s="58">
        <v>40.869999999999997</v>
      </c>
      <c r="G488" s="59">
        <f t="shared" si="21"/>
        <v>2.0187218048232368E-5</v>
      </c>
      <c r="H488" s="60">
        <f t="shared" si="23"/>
        <v>0.99900099696307443</v>
      </c>
      <c r="I488" s="54" t="str">
        <f t="shared" si="22"/>
        <v>C</v>
      </c>
    </row>
    <row r="489" spans="1:9" x14ac:dyDescent="0.3">
      <c r="A489" s="54" t="s">
        <v>334</v>
      </c>
      <c r="B489" s="65" t="str">
        <f>VLOOKUP($A489,'IMPLANTAÇÃO INSUMOS'!$A$2:$G$349,2,FALSE)</f>
        <v>CAIXA DE DESCARGA (PVC) 9 LITROS</v>
      </c>
      <c r="C489" s="55" t="str">
        <f>VLOOKUP(A489,'IMPLANTAÇÃO INSUMOS'!$A$2:$G$349,3,FALSE)</f>
        <v xml:space="preserve">un    </v>
      </c>
      <c r="D489" s="56">
        <v>1.0548679999999999</v>
      </c>
      <c r="E489" s="57">
        <f>VLOOKUP(A489,'IMPLANTAÇÃO INSUMOS'!$A$2:$G$349,5,FALSE)</f>
        <v>38.520000000000003</v>
      </c>
      <c r="F489" s="58">
        <v>40.630000000000003</v>
      </c>
      <c r="G489" s="59">
        <f t="shared" si="21"/>
        <v>2.0068673092725258E-5</v>
      </c>
      <c r="H489" s="60">
        <f t="shared" si="23"/>
        <v>0.9990210656361671</v>
      </c>
      <c r="I489" s="54" t="str">
        <f t="shared" si="22"/>
        <v>C</v>
      </c>
    </row>
    <row r="490" spans="1:9" x14ac:dyDescent="0.3">
      <c r="A490" s="54" t="s">
        <v>852</v>
      </c>
      <c r="B490" s="65" t="str">
        <f>VLOOKUP(A490,'REFORMA INSUMOS'!$A$1:$G$384,2,FALSE)</f>
        <v>ARRUELA 4,3 MM - DIÂMETRO EXTERNO 9MM</v>
      </c>
      <c r="C490" s="55" t="str">
        <f>VLOOKUP(A490,'REFORMA INSUMOS'!$A$1:$G$384,3,FALSE)</f>
        <v xml:space="preserve">un    </v>
      </c>
      <c r="D490" s="56">
        <v>672</v>
      </c>
      <c r="E490" s="57">
        <f>VLOOKUP(A490,'REFORMA INSUMOS'!$A$1:$G$384,5,FALSE)</f>
        <v>0.06</v>
      </c>
      <c r="F490" s="58">
        <v>40.32</v>
      </c>
      <c r="G490" s="59">
        <f t="shared" si="21"/>
        <v>1.9915552525195235E-5</v>
      </c>
      <c r="H490" s="60">
        <f t="shared" si="23"/>
        <v>0.99904098118869233</v>
      </c>
      <c r="I490" s="54" t="str">
        <f t="shared" si="22"/>
        <v>C</v>
      </c>
    </row>
    <row r="491" spans="1:9" x14ac:dyDescent="0.3">
      <c r="A491" s="54" t="s">
        <v>336</v>
      </c>
      <c r="B491" s="65" t="str">
        <f>VLOOKUP($A491,'IMPLANTAÇÃO INSUMOS'!$A$2:$G$349,2,FALSE)</f>
        <v>Muda de Cajueiro</v>
      </c>
      <c r="C491" s="55" t="str">
        <f>VLOOKUP(A491,'IMPLANTAÇÃO INSUMOS'!$A$2:$G$349,3,FALSE)</f>
        <v xml:space="preserve">un    </v>
      </c>
      <c r="D491" s="56">
        <v>1</v>
      </c>
      <c r="E491" s="57">
        <f>VLOOKUP(A491,'IMPLANTAÇÃO INSUMOS'!$A$2:$G$349,5,FALSE)</f>
        <v>39.72</v>
      </c>
      <c r="F491" s="58">
        <v>39.72</v>
      </c>
      <c r="G491" s="59">
        <f t="shared" si="21"/>
        <v>1.9619190136427446E-5</v>
      </c>
      <c r="H491" s="60">
        <f t="shared" si="23"/>
        <v>0.99906060037882871</v>
      </c>
      <c r="I491" s="54" t="str">
        <f t="shared" si="22"/>
        <v>C</v>
      </c>
    </row>
    <row r="492" spans="1:9" x14ac:dyDescent="0.3">
      <c r="A492" s="54" t="s">
        <v>338</v>
      </c>
      <c r="B492" s="65" t="str">
        <f>VLOOKUP($A492,'IMPLANTAÇÃO INSUMOS'!$A$2:$G$349,2,FALSE)</f>
        <v xml:space="preserve">ASSENTO SIMPLES EM POLIPROPILENO PARA VASO SANITÁRIO  </v>
      </c>
      <c r="C492" s="55" t="str">
        <f>VLOOKUP(A492,'IMPLANTAÇÃO INSUMOS'!$A$2:$G$349,3,FALSE)</f>
        <v xml:space="preserve">un    </v>
      </c>
      <c r="D492" s="56">
        <v>1.0548679999999999</v>
      </c>
      <c r="E492" s="57">
        <f>VLOOKUP(A492,'IMPLANTAÇÃO INSUMOS'!$A$2:$G$349,5,FALSE)</f>
        <v>37.18</v>
      </c>
      <c r="F492" s="58">
        <v>39.21</v>
      </c>
      <c r="G492" s="59">
        <f t="shared" si="21"/>
        <v>1.9367282105974831E-5</v>
      </c>
      <c r="H492" s="60">
        <f t="shared" si="23"/>
        <v>0.99907996766093465</v>
      </c>
      <c r="I492" s="54" t="str">
        <f t="shared" si="22"/>
        <v>C</v>
      </c>
    </row>
    <row r="493" spans="1:9" x14ac:dyDescent="0.3">
      <c r="A493" s="54" t="s">
        <v>441</v>
      </c>
      <c r="B493" s="65" t="str">
        <f>VLOOKUP(A493,'REFORMA INSUMOS'!$A$1:$G$384,2,FALSE)</f>
        <v>TE DE REDUCAO 90 GRAUS SOLDAVEL 32 X 25 MM</v>
      </c>
      <c r="C493" s="55" t="str">
        <f>VLOOKUP(A493,'REFORMA INSUMOS'!$A$1:$G$384,3,FALSE)</f>
        <v xml:space="preserve">un    </v>
      </c>
      <c r="D493" s="56">
        <v>5</v>
      </c>
      <c r="E493" s="57">
        <f>VLOOKUP(A493,'REFORMA INSUMOS'!$A$1:$G$384,5,FALSE)</f>
        <v>7.73</v>
      </c>
      <c r="F493" s="58">
        <v>38.650000000000006</v>
      </c>
      <c r="G493" s="59">
        <f t="shared" si="21"/>
        <v>1.9090677209791566E-5</v>
      </c>
      <c r="H493" s="60">
        <f t="shared" si="23"/>
        <v>0.9990990583381445</v>
      </c>
      <c r="I493" s="54" t="str">
        <f t="shared" si="22"/>
        <v>C</v>
      </c>
    </row>
    <row r="494" spans="1:9" x14ac:dyDescent="0.3">
      <c r="A494" s="54" t="s">
        <v>854</v>
      </c>
      <c r="B494" s="65" t="str">
        <f>VLOOKUP(A494,'REFORMA INSUMOS'!$A$1:$G$384,2,FALSE)</f>
        <v>ABRACADEIRA-GUIA REFORCADA 2" UMA DESCIDA</v>
      </c>
      <c r="C494" s="55" t="str">
        <f>VLOOKUP(A494,'REFORMA INSUMOS'!$A$1:$G$384,3,FALSE)</f>
        <v xml:space="preserve">un    </v>
      </c>
      <c r="D494" s="56">
        <v>1</v>
      </c>
      <c r="E494" s="57">
        <f>VLOOKUP(A494,'REFORMA INSUMOS'!$A$1:$G$384,5,FALSE)</f>
        <v>38.130000000000003</v>
      </c>
      <c r="F494" s="58">
        <v>38.130000000000003</v>
      </c>
      <c r="G494" s="59">
        <f t="shared" si="21"/>
        <v>1.8833829806192815E-5</v>
      </c>
      <c r="H494" s="60">
        <f t="shared" si="23"/>
        <v>0.99911789216795066</v>
      </c>
      <c r="I494" s="54" t="str">
        <f t="shared" si="22"/>
        <v>C</v>
      </c>
    </row>
    <row r="495" spans="1:9" x14ac:dyDescent="0.3">
      <c r="A495" s="54" t="s">
        <v>342</v>
      </c>
      <c r="B495" s="65" t="str">
        <f>VLOOKUP($A495,'IMPLANTAÇÃO INSUMOS'!$A$2:$G$349,2,FALSE)</f>
        <v>ADAPTADOR SOLDÁVEL LONGO COM FLANGES LIVRES PARA CAIXA D'ÁGUA 32X1"</v>
      </c>
      <c r="C495" s="55" t="str">
        <f>VLOOKUP(A495,'IMPLANTAÇÃO INSUMOS'!$A$2:$G$349,3,FALSE)</f>
        <v xml:space="preserve">un    </v>
      </c>
      <c r="D495" s="56">
        <v>2.0311819999999998</v>
      </c>
      <c r="E495" s="57">
        <f>VLOOKUP(A495,'IMPLANTAÇÃO INSUMOS'!$A$2:$G$349,5,FALSE)</f>
        <v>18.14</v>
      </c>
      <c r="F495" s="58">
        <v>36.840000000000003</v>
      </c>
      <c r="G495" s="59">
        <f t="shared" si="21"/>
        <v>1.8196650670342076E-5</v>
      </c>
      <c r="H495" s="60">
        <f t="shared" si="23"/>
        <v>0.99913608881862104</v>
      </c>
      <c r="I495" s="54" t="str">
        <f t="shared" si="22"/>
        <v>C</v>
      </c>
    </row>
    <row r="496" spans="1:9" x14ac:dyDescent="0.3">
      <c r="A496" s="54">
        <v>2307</v>
      </c>
      <c r="B496" s="65" t="str">
        <f>VLOOKUP($A496,'IMPLANTAÇÃO INSUMOS'!$A$2:$G$349,2,FALSE)</f>
        <v>FERRO CHATO 1/4" X 2"</v>
      </c>
      <c r="C496" s="55" t="str">
        <f>VLOOKUP(A496,'IMPLANTAÇÃO INSUMOS'!$A$2:$G$349,3,FALSE)</f>
        <v xml:space="preserve">Kg    </v>
      </c>
      <c r="D496" s="56">
        <v>3.1337999999999999</v>
      </c>
      <c r="E496" s="57">
        <f>VLOOKUP(A496,'IMPLANTAÇÃO INSUMOS'!$A$2:$G$349,5,FALSE)</f>
        <v>11.69</v>
      </c>
      <c r="F496" s="58">
        <v>36.630000000000003</v>
      </c>
      <c r="G496" s="59">
        <f t="shared" si="21"/>
        <v>1.8092923834273348E-5</v>
      </c>
      <c r="H496" s="60">
        <f t="shared" si="23"/>
        <v>0.99915418174245529</v>
      </c>
      <c r="I496" s="54" t="str">
        <f t="shared" si="22"/>
        <v>C</v>
      </c>
    </row>
    <row r="497" spans="1:9" x14ac:dyDescent="0.3">
      <c r="A497" s="54" t="s">
        <v>856</v>
      </c>
      <c r="B497" s="65" t="str">
        <f>VLOOKUP(A497,'REFORMA INSUMOS'!$A$1:$G$384,2,FALSE)</f>
        <v>CORPO CAIXA SIFONADA 100 X 100 X 50 MM</v>
      </c>
      <c r="C497" s="55" t="str">
        <f>VLOOKUP(A497,'REFORMA INSUMOS'!$A$1:$G$384,3,FALSE)</f>
        <v xml:space="preserve">un    </v>
      </c>
      <c r="D497" s="56">
        <v>2</v>
      </c>
      <c r="E497" s="57">
        <f>VLOOKUP(A497,'REFORMA INSUMOS'!$A$1:$G$384,5,FALSE)</f>
        <v>18.309999999999999</v>
      </c>
      <c r="F497" s="58">
        <v>36.619999999999997</v>
      </c>
      <c r="G497" s="59">
        <f t="shared" si="21"/>
        <v>1.8087984461127216E-5</v>
      </c>
      <c r="H497" s="60">
        <f t="shared" si="23"/>
        <v>0.99917226972691642</v>
      </c>
      <c r="I497" s="54" t="str">
        <f t="shared" si="22"/>
        <v>C</v>
      </c>
    </row>
    <row r="498" spans="1:9" x14ac:dyDescent="0.3">
      <c r="A498" s="54" t="s">
        <v>349</v>
      </c>
      <c r="B498" s="65" t="str">
        <f>VLOOKUP($A498,'IMPLANTAÇÃO INSUMOS'!$A$2:$G$349,2,FALSE)</f>
        <v xml:space="preserve">TE DE REDUCAO 90 GRAUS SOLDAVEL 50 X 32 MM </v>
      </c>
      <c r="C498" s="55" t="str">
        <f>VLOOKUP(A498,'IMPLANTAÇÃO INSUMOS'!$A$2:$G$349,3,FALSE)</f>
        <v xml:space="preserve">un    </v>
      </c>
      <c r="D498" s="56">
        <v>2</v>
      </c>
      <c r="E498" s="57">
        <f>VLOOKUP(A498,'IMPLANTAÇÃO INSUMOS'!$A$2:$G$349,5,FALSE)</f>
        <v>17.47</v>
      </c>
      <c r="F498" s="58">
        <v>34.94</v>
      </c>
      <c r="G498" s="59">
        <f t="shared" si="21"/>
        <v>1.7258169772577415E-5</v>
      </c>
      <c r="H498" s="60">
        <f t="shared" si="23"/>
        <v>0.99918952789668902</v>
      </c>
      <c r="I498" s="54" t="str">
        <f t="shared" si="22"/>
        <v>C</v>
      </c>
    </row>
    <row r="499" spans="1:9" ht="57.6" x14ac:dyDescent="0.3">
      <c r="A499" s="54" t="s">
        <v>351</v>
      </c>
      <c r="B499" s="65" t="str">
        <f>VLOOKUP($A499,'IMPLANTAÇÃO INSUMOS'!$A$2:$G$349,2,FALSE)</f>
        <v>RETROESCAVADEIRA SOBRE RODAS COM CARREGADEIRA, TRAÇÃO 4X4, POTÊNCIA LÍQ. 88 HP, CAÇAMBA CARREG. CAP. MÍN. 1 M3, CAÇAMBA RETRO CAP. 0,26 M3, PESO OPERACIONAL MÍN. 6.674 KG, PROFUNDIDADE ESCAVAÇÃO MÁX. 4,37 M - CHP DIURNO. AF_06/2014</v>
      </c>
      <c r="C499" s="55" t="str">
        <f>VLOOKUP(A499,'IMPLANTAÇÃO INSUMOS'!$A$2:$G$349,3,FALSE)</f>
        <v xml:space="preserve">CHP   </v>
      </c>
      <c r="D499" s="56">
        <v>0.23487520000000001</v>
      </c>
      <c r="E499" s="57">
        <f>VLOOKUP(A499,'IMPLANTAÇÃO INSUMOS'!$A$2:$G$349,5,FALSE)</f>
        <v>148.28</v>
      </c>
      <c r="F499" s="58">
        <v>34.82</v>
      </c>
      <c r="G499" s="59">
        <f t="shared" si="21"/>
        <v>1.7198897294823858E-5</v>
      </c>
      <c r="H499" s="60">
        <f t="shared" si="23"/>
        <v>0.99920672679398381</v>
      </c>
      <c r="I499" s="54" t="str">
        <f t="shared" si="22"/>
        <v>C</v>
      </c>
    </row>
    <row r="500" spans="1:9" x14ac:dyDescent="0.3">
      <c r="A500" s="54" t="s">
        <v>353</v>
      </c>
      <c r="B500" s="65" t="str">
        <f>VLOOKUP($A500,'IMPLANTAÇÃO INSUMOS'!$A$2:$G$349,2,FALSE)</f>
        <v>TORNEIRA DE BOIA DIAMETRO 3/4" (20 MM)</v>
      </c>
      <c r="C500" s="55" t="str">
        <f>VLOOKUP(A500,'IMPLANTAÇÃO INSUMOS'!$A$2:$G$349,3,FALSE)</f>
        <v xml:space="preserve">un    </v>
      </c>
      <c r="D500" s="56">
        <v>0.67332000000000003</v>
      </c>
      <c r="E500" s="57">
        <f>VLOOKUP(A500,'IMPLANTAÇÃO INSUMOS'!$A$2:$G$349,5,FALSE)</f>
        <v>50.26</v>
      </c>
      <c r="F500" s="58">
        <v>33.840000000000003</v>
      </c>
      <c r="G500" s="59">
        <f t="shared" si="21"/>
        <v>1.6714838726503142E-5</v>
      </c>
      <c r="H500" s="60">
        <f t="shared" si="23"/>
        <v>0.99922344163271026</v>
      </c>
      <c r="I500" s="54" t="str">
        <f t="shared" si="22"/>
        <v>C</v>
      </c>
    </row>
    <row r="501" spans="1:9" ht="43.2" x14ac:dyDescent="0.3">
      <c r="A501" s="54">
        <v>2788</v>
      </c>
      <c r="B501" s="65" t="str">
        <f>VLOOKUP(A501,'REFORMA INSUMOS'!$A$1:$G$384,2,FALSE)</f>
        <v>COMPRESSOR DE 1,5HP-70L-140LB COM PISTOLA DE RESERVATÓRIO SUPERIOR E MANGUEIRA (MANUTENÇÃO E DEPRECIAÇÃO DO EQUIPAMENTO) - PREÇO DO EQUIPAMENTO NOVO DIVIDIDO POR 1.000</v>
      </c>
      <c r="C501" s="55" t="str">
        <f>VLOOKUP(A501,'REFORMA INSUMOS'!$A$1:$G$384,3,FALSE)</f>
        <v xml:space="preserve">un    </v>
      </c>
      <c r="D501" s="56">
        <v>12.3086895</v>
      </c>
      <c r="E501" s="57">
        <f>VLOOKUP(A501,'REFORMA INSUMOS'!$A$1:$G$384,5,FALSE)</f>
        <v>2.75</v>
      </c>
      <c r="F501" s="58">
        <v>33.840000000000003</v>
      </c>
      <c r="G501" s="59">
        <f t="shared" si="21"/>
        <v>1.6714838726503142E-5</v>
      </c>
      <c r="H501" s="60">
        <f t="shared" si="23"/>
        <v>0.99924015647143671</v>
      </c>
      <c r="I501" s="54" t="str">
        <f t="shared" si="22"/>
        <v>C</v>
      </c>
    </row>
    <row r="502" spans="1:9" x14ac:dyDescent="0.3">
      <c r="A502" s="54" t="s">
        <v>858</v>
      </c>
      <c r="B502" s="65" t="str">
        <f>VLOOKUP(A502,'REFORMA INSUMOS'!$A$1:$G$384,2,FALSE)</f>
        <v>JOELHO 90 GRAUS DIAMETRO 40 mm (ESGOTO)</v>
      </c>
      <c r="C502" s="55" t="str">
        <f>VLOOKUP(A502,'REFORMA INSUMOS'!$A$1:$G$384,3,FALSE)</f>
        <v xml:space="preserve">un    </v>
      </c>
      <c r="D502" s="56">
        <v>13</v>
      </c>
      <c r="E502" s="57">
        <f>VLOOKUP(A502,'REFORMA INSUMOS'!$A$1:$G$384,5,FALSE)</f>
        <v>2.57</v>
      </c>
      <c r="F502" s="58">
        <v>33.409999999999997</v>
      </c>
      <c r="G502" s="59">
        <f t="shared" si="21"/>
        <v>1.6502445681219559E-5</v>
      </c>
      <c r="H502" s="60">
        <f t="shared" si="23"/>
        <v>0.9992566589171179</v>
      </c>
      <c r="I502" s="54" t="str">
        <f t="shared" si="22"/>
        <v>C</v>
      </c>
    </row>
    <row r="503" spans="1:9" x14ac:dyDescent="0.3">
      <c r="A503" s="54">
        <v>1120</v>
      </c>
      <c r="B503" s="65" t="str">
        <f>VLOOKUP($A503,'IMPLANTAÇÃO INSUMOS'!$A$2:$G$349,2,FALSE)</f>
        <v>AÇO CA-25</v>
      </c>
      <c r="C503" s="55" t="str">
        <f>VLOOKUP(A503,'IMPLANTAÇÃO INSUMOS'!$A$2:$G$349,3,FALSE)</f>
        <v xml:space="preserve">Kg    </v>
      </c>
      <c r="D503" s="56">
        <v>4.1382000000000003</v>
      </c>
      <c r="E503" s="57">
        <f>VLOOKUP(A503,'IMPLANTAÇÃO INSUMOS'!$A$2:$G$349,5,FALSE)</f>
        <v>7.92</v>
      </c>
      <c r="F503" s="58">
        <v>32.770000000000003</v>
      </c>
      <c r="G503" s="59">
        <f t="shared" si="21"/>
        <v>1.6186325799867259E-5</v>
      </c>
      <c r="H503" s="60">
        <f t="shared" si="23"/>
        <v>0.99927284524291782</v>
      </c>
      <c r="I503" s="54" t="str">
        <f t="shared" si="22"/>
        <v>C</v>
      </c>
    </row>
    <row r="504" spans="1:9" x14ac:dyDescent="0.3">
      <c r="A504" s="54" t="s">
        <v>356</v>
      </c>
      <c r="B504" s="65" t="str">
        <f>VLOOKUP($A504,'IMPLANTAÇÃO INSUMOS'!$A$2:$G$349,2,FALSE)</f>
        <v xml:space="preserve">TORNEIRA DE PAREDE PARA PIA OU BEBEDOURO DIÂMETRO 1/2" E 3/4" </v>
      </c>
      <c r="C504" s="55" t="str">
        <f>VLOOKUP(A504,'IMPLANTAÇÃO INSUMOS'!$A$2:$G$349,3,FALSE)</f>
        <v xml:space="preserve">un    </v>
      </c>
      <c r="D504" s="56">
        <v>0.20199590000000001</v>
      </c>
      <c r="E504" s="57">
        <f>VLOOKUP(A504,'IMPLANTAÇÃO INSUMOS'!$A$2:$G$349,5,FALSE)</f>
        <v>160.33000000000001</v>
      </c>
      <c r="F504" s="58">
        <v>32.380000000000003</v>
      </c>
      <c r="G504" s="59">
        <f t="shared" si="21"/>
        <v>1.5993690247168197E-5</v>
      </c>
      <c r="H504" s="60">
        <f t="shared" si="23"/>
        <v>0.999288838933165</v>
      </c>
      <c r="I504" s="54" t="str">
        <f t="shared" si="22"/>
        <v>C</v>
      </c>
    </row>
    <row r="505" spans="1:9" ht="28.8" x14ac:dyDescent="0.3">
      <c r="A505" s="54" t="s">
        <v>860</v>
      </c>
      <c r="B505" s="65" t="str">
        <f>VLOOKUP(A505,'REFORMA INSUMOS'!$A$1:$G$384,2,FALSE)</f>
        <v>TELA DE ACO SOLDADA GALVANIZADA/ZINCADA PARA ALVENARIA, FIO D = *1,20 A 1,70* MM, MALHA 15 X 15 MM, (C X L) *50 X 7,5* CM</v>
      </c>
      <c r="C505" s="55" t="str">
        <f>VLOOKUP(A505,'REFORMA INSUMOS'!$A$1:$G$384,3,FALSE)</f>
        <v xml:space="preserve">m     </v>
      </c>
      <c r="D505" s="56">
        <v>14.945399999999999</v>
      </c>
      <c r="E505" s="57">
        <f>VLOOKUP(A505,'REFORMA INSUMOS'!$A$1:$G$384,5,FALSE)</f>
        <v>2.16</v>
      </c>
      <c r="F505" s="58">
        <v>32.28</v>
      </c>
      <c r="G505" s="59">
        <f t="shared" si="21"/>
        <v>1.5944296515706897E-5</v>
      </c>
      <c r="H505" s="60">
        <f t="shared" si="23"/>
        <v>0.99930478322968075</v>
      </c>
      <c r="I505" s="54" t="str">
        <f t="shared" si="22"/>
        <v>C</v>
      </c>
    </row>
    <row r="506" spans="1:9" x14ac:dyDescent="0.3">
      <c r="A506" s="54">
        <v>3975</v>
      </c>
      <c r="B506" s="65" t="str">
        <f>VLOOKUP(A506,'REFORMA INSUMOS'!$A$1:$G$384,2,FALSE)</f>
        <v>TAMPA CEGA PLÁSTICA 4"X2" COM FURO CENTRAL (PARA TV/SOM...)</v>
      </c>
      <c r="C506" s="55" t="str">
        <f>VLOOKUP(A506,'REFORMA INSUMOS'!$A$1:$G$384,3,FALSE)</f>
        <v xml:space="preserve">un    </v>
      </c>
      <c r="D506" s="56">
        <v>7</v>
      </c>
      <c r="E506" s="57">
        <f>VLOOKUP(A506,'REFORMA INSUMOS'!$A$1:$G$384,5,FALSE)</f>
        <v>4.55</v>
      </c>
      <c r="F506" s="58">
        <v>31.85</v>
      </c>
      <c r="G506" s="59">
        <f t="shared" si="21"/>
        <v>1.5731903470423318E-5</v>
      </c>
      <c r="H506" s="60">
        <f t="shared" si="23"/>
        <v>0.99932051513315112</v>
      </c>
      <c r="I506" s="54" t="str">
        <f t="shared" si="22"/>
        <v>C</v>
      </c>
    </row>
    <row r="507" spans="1:9" x14ac:dyDescent="0.3">
      <c r="A507" s="54" t="s">
        <v>863</v>
      </c>
      <c r="B507" s="65" t="str">
        <f>VLOOKUP(A507,'REFORMA INSUMOS'!$A$1:$G$384,2,FALSE)</f>
        <v>LUVA SIMPLES DIAMETRO 75 mm - (ESGOTO)</v>
      </c>
      <c r="C507" s="55" t="str">
        <f>VLOOKUP(A507,'REFORMA INSUMOS'!$A$1:$G$384,3,FALSE)</f>
        <v xml:space="preserve">un    </v>
      </c>
      <c r="D507" s="56">
        <v>6</v>
      </c>
      <c r="E507" s="57">
        <f>VLOOKUP(A507,'REFORMA INSUMOS'!$A$1:$G$384,5,FALSE)</f>
        <v>5.22</v>
      </c>
      <c r="F507" s="58">
        <v>31.32</v>
      </c>
      <c r="G507" s="59">
        <f t="shared" si="21"/>
        <v>1.5470116693678442E-5</v>
      </c>
      <c r="H507" s="60">
        <f t="shared" si="23"/>
        <v>0.99933598524984479</v>
      </c>
      <c r="I507" s="54" t="str">
        <f t="shared" si="22"/>
        <v>C</v>
      </c>
    </row>
    <row r="508" spans="1:9" x14ac:dyDescent="0.3">
      <c r="A508" s="54">
        <v>3065</v>
      </c>
      <c r="B508" s="65" t="str">
        <f>VLOOKUP($A508,'IMPLANTAÇÃO INSUMOS'!$A$2:$G$349,2,FALSE)</f>
        <v>ABRAÇADEIRA METALICA TIPO "D" DIÂMETRO 3/4"</v>
      </c>
      <c r="C508" s="55" t="str">
        <f>VLOOKUP(A508,'IMPLANTAÇÃO INSUMOS'!$A$2:$G$349,3,FALSE)</f>
        <v xml:space="preserve">un    </v>
      </c>
      <c r="D508" s="56">
        <v>29.222087999999999</v>
      </c>
      <c r="E508" s="57">
        <f>VLOOKUP(A508,'IMPLANTAÇÃO INSUMOS'!$A$2:$G$349,5,FALSE)</f>
        <v>1.03</v>
      </c>
      <c r="F508" s="58">
        <v>30.09</v>
      </c>
      <c r="G508" s="59">
        <f t="shared" si="21"/>
        <v>1.4862573796704479E-5</v>
      </c>
      <c r="H508" s="60">
        <f t="shared" si="23"/>
        <v>0.99935084782364147</v>
      </c>
      <c r="I508" s="54" t="str">
        <f t="shared" si="22"/>
        <v>C</v>
      </c>
    </row>
    <row r="509" spans="1:9" x14ac:dyDescent="0.3">
      <c r="A509" s="54" t="s">
        <v>361</v>
      </c>
      <c r="B509" s="65" t="str">
        <f>VLOOKUP($A509,'IMPLANTAÇÃO INSUMOS'!$A$2:$G$349,2,FALSE)</f>
        <v>PAINEIRA ROSA (CEIBA SPECIOSA)</v>
      </c>
      <c r="C509" s="55" t="str">
        <f>VLOOKUP(A509,'IMPLANTAÇÃO INSUMOS'!$A$2:$G$349,3,FALSE)</f>
        <v xml:space="preserve">un    </v>
      </c>
      <c r="D509" s="56">
        <v>1</v>
      </c>
      <c r="E509" s="57">
        <f>VLOOKUP(A509,'IMPLANTAÇÃO INSUMOS'!$A$2:$G$349,5,FALSE)</f>
        <v>30</v>
      </c>
      <c r="F509" s="58">
        <v>30</v>
      </c>
      <c r="G509" s="59">
        <f t="shared" si="21"/>
        <v>1.481811943838931E-5</v>
      </c>
      <c r="H509" s="60">
        <f t="shared" si="23"/>
        <v>0.99936566594307985</v>
      </c>
      <c r="I509" s="54" t="str">
        <f t="shared" si="22"/>
        <v>C</v>
      </c>
    </row>
    <row r="510" spans="1:9" x14ac:dyDescent="0.3">
      <c r="A510" s="54" t="s">
        <v>363</v>
      </c>
      <c r="B510" s="65" t="str">
        <f>VLOOKUP($A510,'IMPLANTAÇÃO INSUMOS'!$A$2:$G$349,2,FALSE)</f>
        <v>BRAÇO METÁLICO PARA CHUVEIRO 30 CM</v>
      </c>
      <c r="C510" s="55" t="str">
        <f>VLOOKUP(A510,'IMPLANTAÇÃO INSUMOS'!$A$2:$G$349,3,FALSE)</f>
        <v xml:space="preserve">un    </v>
      </c>
      <c r="D510" s="56">
        <v>0.85287199999999996</v>
      </c>
      <c r="E510" s="57">
        <f>VLOOKUP(A510,'IMPLANTAÇÃO INSUMOS'!$A$2:$G$349,5,FALSE)</f>
        <v>34.99</v>
      </c>
      <c r="F510" s="58">
        <v>29.84</v>
      </c>
      <c r="G510" s="59">
        <f t="shared" si="21"/>
        <v>1.4739089468051234E-5</v>
      </c>
      <c r="H510" s="60">
        <f t="shared" si="23"/>
        <v>0.99938040503254788</v>
      </c>
      <c r="I510" s="54" t="str">
        <f t="shared" si="22"/>
        <v>C</v>
      </c>
    </row>
    <row r="511" spans="1:9" x14ac:dyDescent="0.3">
      <c r="A511" s="54">
        <v>3321</v>
      </c>
      <c r="B511" s="65" t="str">
        <f>VLOOKUP(A511,'REFORMA INSUMOS'!$A$1:$G$384,2,FALSE)</f>
        <v>FITA ISOLANTE, ROLO DE 5,00 M</v>
      </c>
      <c r="C511" s="55" t="str">
        <f>VLOOKUP(A511,'REFORMA INSUMOS'!$A$1:$G$384,3,FALSE)</f>
        <v xml:space="preserve">un    </v>
      </c>
      <c r="D511" s="56">
        <v>9.9393659000000003</v>
      </c>
      <c r="E511" s="57">
        <f>VLOOKUP(A511,'REFORMA INSUMOS'!$A$1:$G$384,5,FALSE)</f>
        <v>3</v>
      </c>
      <c r="F511" s="58">
        <v>29.810000000000002</v>
      </c>
      <c r="G511" s="59">
        <f t="shared" si="21"/>
        <v>1.4724271348612847E-5</v>
      </c>
      <c r="H511" s="60">
        <f t="shared" si="23"/>
        <v>0.99939512930389651</v>
      </c>
      <c r="I511" s="54" t="str">
        <f t="shared" si="22"/>
        <v>C</v>
      </c>
    </row>
    <row r="512" spans="1:9" ht="57.6" x14ac:dyDescent="0.3">
      <c r="A512" s="54" t="s">
        <v>365</v>
      </c>
      <c r="B512" s="65" t="str">
        <f>VLOOKUP($A512,'IMPLANTAÇÃO INSUMOS'!$A$2:$G$349,2,FALSE)</f>
        <v>RETROESCAVADEIRA SOBRE RODAS COM CARREGADEIRA, TRAÇÃO 4X4, POTÊNCIA LÍQ. 88 HP, CAÇAMBA CARREG. CAP. MÍN. 1 M3, CAÇAMBA RETRO CAP. 0,26 M3, PESO OPERACIONAL MÍN. 6.674 KG, PROFUNDIDADE ESCAVAÇÃO MÁX. 4,37 M - CHI DIURNO. AF_06/2014</v>
      </c>
      <c r="C512" s="55" t="str">
        <f>VLOOKUP(A512,'IMPLANTAÇÃO INSUMOS'!$A$2:$G$349,3,FALSE)</f>
        <v xml:space="preserve">CHI   </v>
      </c>
      <c r="D512" s="56">
        <v>0.47800480000000001</v>
      </c>
      <c r="E512" s="57">
        <f>VLOOKUP(A512,'IMPLANTAÇÃO INSUMOS'!$A$2:$G$349,5,FALSE)</f>
        <v>62.07</v>
      </c>
      <c r="F512" s="58">
        <v>29.66</v>
      </c>
      <c r="G512" s="59">
        <f t="shared" si="21"/>
        <v>1.4650180751420899E-5</v>
      </c>
      <c r="H512" s="60">
        <f t="shared" si="23"/>
        <v>0.99940977948464793</v>
      </c>
      <c r="I512" s="54" t="str">
        <f t="shared" si="22"/>
        <v>C</v>
      </c>
    </row>
    <row r="513" spans="1:9" x14ac:dyDescent="0.3">
      <c r="A513" s="54" t="s">
        <v>865</v>
      </c>
      <c r="B513" s="65" t="str">
        <f>VLOOKUP(A513,'REFORMA INSUMOS'!$A$1:$G$384,2,FALSE)</f>
        <v>REDUCAO EXCENTRICA 75 X 50 MM - (ESGOTO)</v>
      </c>
      <c r="C513" s="55" t="str">
        <f>VLOOKUP(A513,'REFORMA INSUMOS'!$A$1:$G$384,3,FALSE)</f>
        <v xml:space="preserve">un    </v>
      </c>
      <c r="D513" s="56">
        <v>5</v>
      </c>
      <c r="E513" s="57">
        <f>VLOOKUP(A513,'REFORMA INSUMOS'!$A$1:$G$384,5,FALSE)</f>
        <v>5.77</v>
      </c>
      <c r="F513" s="58">
        <v>28.85</v>
      </c>
      <c r="G513" s="59">
        <f t="shared" si="21"/>
        <v>1.4250091526584388E-5</v>
      </c>
      <c r="H513" s="60">
        <f t="shared" si="23"/>
        <v>0.99942402957617449</v>
      </c>
      <c r="I513" s="54" t="str">
        <f t="shared" si="22"/>
        <v>C</v>
      </c>
    </row>
    <row r="514" spans="1:9" ht="28.8" x14ac:dyDescent="0.3">
      <c r="A514" s="54" t="s">
        <v>368</v>
      </c>
      <c r="B514" s="65" t="str">
        <f>VLOOKUP($A514,'IMPLANTAÇÃO INSUMOS'!$A$2:$G$349,2,FALSE)</f>
        <v>PASTA LUBRIFICANTE PARA TUBOS E CONEXOES COM JUNTA ELASTICA, EMBALAGEM DE *400* GR (USO EM PVC, ACO, POLIETILENO E OUTROS)</v>
      </c>
      <c r="C514" s="55" t="str">
        <f>VLOOKUP(A514,'IMPLANTAÇÃO INSUMOS'!$A$2:$G$349,3,FALSE)</f>
        <v xml:space="preserve">un    </v>
      </c>
      <c r="D514" s="56">
        <v>1.0925</v>
      </c>
      <c r="E514" s="57">
        <f>VLOOKUP(A514,'IMPLANTAÇÃO INSUMOS'!$A$2:$G$349,5,FALSE)</f>
        <v>26.04</v>
      </c>
      <c r="F514" s="58">
        <v>28.44</v>
      </c>
      <c r="G514" s="59">
        <f t="shared" si="21"/>
        <v>1.4047577227593067E-5</v>
      </c>
      <c r="H514" s="60">
        <f t="shared" si="23"/>
        <v>0.99943807715340205</v>
      </c>
      <c r="I514" s="54" t="str">
        <f t="shared" si="22"/>
        <v>C</v>
      </c>
    </row>
    <row r="515" spans="1:9" x14ac:dyDescent="0.3">
      <c r="A515" s="54" t="s">
        <v>405</v>
      </c>
      <c r="B515" s="65" t="str">
        <f>VLOOKUP(A515,'REFORMA INSUMOS'!$A$1:$G$384,2,FALSE)</f>
        <v>JOELHO 90 GRAUS SOLDAVEL DIAMETRO 32 MM</v>
      </c>
      <c r="C515" s="55" t="str">
        <f>VLOOKUP(A515,'REFORMA INSUMOS'!$A$1:$G$384,3,FALSE)</f>
        <v xml:space="preserve">un    </v>
      </c>
      <c r="D515" s="56">
        <v>12.357862000000001</v>
      </c>
      <c r="E515" s="57">
        <f>VLOOKUP(A515,'REFORMA INSUMOS'!$A$1:$G$384,5,FALSE)</f>
        <v>2.2599999999999998</v>
      </c>
      <c r="F515" s="58">
        <v>27.92</v>
      </c>
      <c r="G515" s="59">
        <f t="shared" si="21"/>
        <v>1.379072982399432E-5</v>
      </c>
      <c r="H515" s="60">
        <f t="shared" si="23"/>
        <v>0.99945186788322604</v>
      </c>
      <c r="I515" s="54" t="str">
        <f t="shared" si="22"/>
        <v>C</v>
      </c>
    </row>
    <row r="516" spans="1:9" x14ac:dyDescent="0.3">
      <c r="A516" s="54">
        <v>3422</v>
      </c>
      <c r="B516" s="65" t="str">
        <f>VLOOKUP($A516,'IMPLANTAÇÃO INSUMOS'!$A$2:$G$349,2,FALSE)</f>
        <v>QUADRO DE DISTRIBUICAO DE EMBUTIR EM PVC SB-12E</v>
      </c>
      <c r="C516" s="55" t="str">
        <f>VLOOKUP(A516,'IMPLANTAÇÃO INSUMOS'!$A$2:$G$349,3,FALSE)</f>
        <v xml:space="preserve">un    </v>
      </c>
      <c r="D516" s="56">
        <v>0.41521400000000003</v>
      </c>
      <c r="E516" s="57">
        <f>VLOOKUP(A516,'IMPLANTAÇÃO INSUMOS'!$A$2:$G$349,5,FALSE)</f>
        <v>66.38</v>
      </c>
      <c r="F516" s="58">
        <v>27.56</v>
      </c>
      <c r="G516" s="59">
        <f t="shared" si="21"/>
        <v>1.3612912390733647E-5</v>
      </c>
      <c r="H516" s="60">
        <f t="shared" si="23"/>
        <v>0.99946548079561681</v>
      </c>
      <c r="I516" s="54" t="str">
        <f t="shared" si="22"/>
        <v>C</v>
      </c>
    </row>
    <row r="517" spans="1:9" x14ac:dyDescent="0.3">
      <c r="A517" s="54">
        <v>3138</v>
      </c>
      <c r="B517" s="65" t="str">
        <f>VLOOKUP(A517,'REFORMA INSUMOS'!$A$1:$G$384,2,FALSE)</f>
        <v>CAIXA METALICA RETANGULAR 4"X2"X2"</v>
      </c>
      <c r="C517" s="55" t="str">
        <f>VLOOKUP(A517,'REFORMA INSUMOS'!$A$1:$G$384,3,FALSE)</f>
        <v xml:space="preserve">un    </v>
      </c>
      <c r="D517" s="56">
        <v>9.8778439999999996</v>
      </c>
      <c r="E517" s="57">
        <f>VLOOKUP(A517,'REFORMA INSUMOS'!$A$1:$G$384,5,FALSE)</f>
        <v>2.79</v>
      </c>
      <c r="F517" s="58">
        <v>27.549999999999997</v>
      </c>
      <c r="G517" s="59">
        <f t="shared" si="21"/>
        <v>1.3607973017587516E-5</v>
      </c>
      <c r="H517" s="60">
        <f t="shared" si="23"/>
        <v>0.99947908876863445</v>
      </c>
      <c r="I517" s="54" t="str">
        <f t="shared" si="22"/>
        <v>C</v>
      </c>
    </row>
    <row r="518" spans="1:9" x14ac:dyDescent="0.3">
      <c r="A518" s="54" t="s">
        <v>373</v>
      </c>
      <c r="B518" s="65" t="str">
        <f>VLOOKUP($A518,'IMPLANTAÇÃO INSUMOS'!$A$2:$G$349,2,FALSE)</f>
        <v>PORTA GRELHA QUADRADO BRANCO DIAM. 150 mm (ESGOTO)</v>
      </c>
      <c r="C518" s="55" t="str">
        <f>VLOOKUP(A518,'IMPLANTAÇÃO INSUMOS'!$A$2:$G$349,3,FALSE)</f>
        <v xml:space="preserve">un    </v>
      </c>
      <c r="D518" s="56">
        <v>2.2556219999999998</v>
      </c>
      <c r="E518" s="57">
        <f>VLOOKUP(A518,'IMPLANTAÇÃO INSUMOS'!$A$2:$G$349,5,FALSE)</f>
        <v>12.18</v>
      </c>
      <c r="F518" s="58">
        <v>27.47</v>
      </c>
      <c r="G518" s="59">
        <f t="shared" si="21"/>
        <v>1.3568458032418477E-5</v>
      </c>
      <c r="H518" s="60">
        <f t="shared" si="23"/>
        <v>0.99949265722666691</v>
      </c>
      <c r="I518" s="54" t="str">
        <f t="shared" si="22"/>
        <v>C</v>
      </c>
    </row>
    <row r="519" spans="1:9" x14ac:dyDescent="0.3">
      <c r="A519" s="54" t="s">
        <v>867</v>
      </c>
      <c r="B519" s="65" t="str">
        <f>VLOOKUP(A519,'REFORMA INSUMOS'!$A$1:$G$384,2,FALSE)</f>
        <v>VÁLVULA PARA TANQUE METÁLICA DIAM. 1" SEM LADRAO</v>
      </c>
      <c r="C519" s="55" t="str">
        <f>VLOOKUP(A519,'REFORMA INSUMOS'!$A$1:$G$384,3,FALSE)</f>
        <v xml:space="preserve">un    </v>
      </c>
      <c r="D519" s="56">
        <v>1</v>
      </c>
      <c r="E519" s="57">
        <f>VLOOKUP(A519,'REFORMA INSUMOS'!$A$1:$G$384,5,FALSE)</f>
        <v>26.77</v>
      </c>
      <c r="F519" s="58">
        <v>26.77</v>
      </c>
      <c r="G519" s="59">
        <f t="shared" si="21"/>
        <v>1.3222701912189394E-5</v>
      </c>
      <c r="H519" s="60">
        <f t="shared" si="23"/>
        <v>0.99950587992857909</v>
      </c>
      <c r="I519" s="54" t="str">
        <f t="shared" si="22"/>
        <v>C</v>
      </c>
    </row>
    <row r="520" spans="1:9" x14ac:dyDescent="0.3">
      <c r="A520" s="54">
        <v>3336</v>
      </c>
      <c r="B520" s="65" t="str">
        <f>VLOOKUP(A520,'REFORMA INSUMOS'!$A$1:$G$384,2,FALSE)</f>
        <v>INTERRUPTOR PARALELO SIMPLES (1 SECAO) - (SUPORTE+MÓDULO+ESPELHO)</v>
      </c>
      <c r="C520" s="55" t="str">
        <f>VLOOKUP(A520,'REFORMA INSUMOS'!$A$1:$G$384,3,FALSE)</f>
        <v xml:space="preserve">un    </v>
      </c>
      <c r="D520" s="56">
        <v>2</v>
      </c>
      <c r="E520" s="57">
        <f>VLOOKUP(A520,'REFORMA INSUMOS'!$A$1:$G$384,5,FALSE)</f>
        <v>13.18</v>
      </c>
      <c r="F520" s="58">
        <v>26.36</v>
      </c>
      <c r="G520" s="59">
        <f t="shared" si="21"/>
        <v>1.3020187613198075E-5</v>
      </c>
      <c r="H520" s="60">
        <f t="shared" si="23"/>
        <v>0.99951890011619227</v>
      </c>
      <c r="I520" s="54" t="str">
        <f t="shared" si="22"/>
        <v>C</v>
      </c>
    </row>
    <row r="521" spans="1:9" x14ac:dyDescent="0.3">
      <c r="A521" s="54">
        <v>3927</v>
      </c>
      <c r="B521" s="65" t="str">
        <f>VLOOKUP(A521,'REFORMA INSUMOS'!$A$1:$G$384,2,FALSE)</f>
        <v>ELETRODUTO PVC FLEXÍVEL (MANGUEIRA CORRUGADA REFORÇADA) DIAM. 60MM</v>
      </c>
      <c r="C521" s="55" t="str">
        <f>VLOOKUP(A521,'REFORMA INSUMOS'!$A$1:$G$384,3,FALSE)</f>
        <v xml:space="preserve">m     </v>
      </c>
      <c r="D521" s="56">
        <v>6.3</v>
      </c>
      <c r="E521" s="57">
        <f>VLOOKUP(A521,'REFORMA INSUMOS'!$A$1:$G$384,5,FALSE)</f>
        <v>4.0999999999999996</v>
      </c>
      <c r="F521" s="58">
        <v>25.83</v>
      </c>
      <c r="G521" s="59">
        <f t="shared" si="21"/>
        <v>1.2758400836453195E-5</v>
      </c>
      <c r="H521" s="60">
        <f t="shared" si="23"/>
        <v>0.99953165851702874</v>
      </c>
      <c r="I521" s="54" t="str">
        <f t="shared" si="22"/>
        <v>C</v>
      </c>
    </row>
    <row r="522" spans="1:9" x14ac:dyDescent="0.3">
      <c r="A522" s="54">
        <v>3334</v>
      </c>
      <c r="B522" s="65" t="str">
        <f>VLOOKUP(A522,'REFORMA INSUMOS'!$A$1:$G$384,2,FALSE)</f>
        <v>INTERRUPTOR INTERMEDIARIO (FOUR-WAY) - (SUPORTE+MÓDULOS+ESPELHO)</v>
      </c>
      <c r="C522" s="55" t="str">
        <f>VLOOKUP(A522,'REFORMA INSUMOS'!$A$1:$G$384,3,FALSE)</f>
        <v xml:space="preserve">un    </v>
      </c>
      <c r="D522" s="56">
        <v>1.11222</v>
      </c>
      <c r="E522" s="57">
        <f>VLOOKUP(A522,'REFORMA INSUMOS'!$A$1:$G$384,5,FALSE)</f>
        <v>23.15</v>
      </c>
      <c r="F522" s="58">
        <v>25.74</v>
      </c>
      <c r="G522" s="59">
        <f t="shared" si="21"/>
        <v>1.2713946478138028E-5</v>
      </c>
      <c r="H522" s="60">
        <f t="shared" si="23"/>
        <v>0.99954437246350691</v>
      </c>
      <c r="I522" s="54" t="str">
        <f t="shared" si="22"/>
        <v>C</v>
      </c>
    </row>
    <row r="523" spans="1:9" x14ac:dyDescent="0.3">
      <c r="A523" s="54" t="s">
        <v>378</v>
      </c>
      <c r="B523" s="65" t="str">
        <f>VLOOKUP($A523,'IMPLANTAÇÃO INSUMOS'!$A$2:$G$349,2,FALSE)</f>
        <v>CURVA 45° DIAMETRO 40 MM (ESGOTO)</v>
      </c>
      <c r="C523" s="55" t="str">
        <f>VLOOKUP(A523,'IMPLANTAÇÃO INSUMOS'!$A$2:$G$349,3,FALSE)</f>
        <v xml:space="preserve">un    </v>
      </c>
      <c r="D523" s="56">
        <v>5.0835660000000003</v>
      </c>
      <c r="E523" s="57">
        <f>VLOOKUP(A523,'IMPLANTAÇÃO INSUMOS'!$A$2:$G$349,5,FALSE)</f>
        <v>4.8899999999999997</v>
      </c>
      <c r="F523" s="58">
        <v>24.85</v>
      </c>
      <c r="G523" s="59">
        <f t="shared" si="21"/>
        <v>1.2274342268132479E-5</v>
      </c>
      <c r="H523" s="60">
        <f t="shared" si="23"/>
        <v>0.99955664680577505</v>
      </c>
      <c r="I523" s="54" t="str">
        <f t="shared" si="22"/>
        <v>C</v>
      </c>
    </row>
    <row r="524" spans="1:9" x14ac:dyDescent="0.3">
      <c r="A524" s="54" t="s">
        <v>486</v>
      </c>
      <c r="B524" s="65" t="str">
        <f>VLOOKUP(A524,'REFORMA INSUMOS'!$A$1:$G$384,2,FALSE)</f>
        <v>LUVA SOLDAVEL COM ROSCA 25 X 3/4"</v>
      </c>
      <c r="C524" s="55" t="str">
        <f>VLOOKUP(A524,'REFORMA INSUMOS'!$A$1:$G$384,3,FALSE)</f>
        <v xml:space="preserve">un    </v>
      </c>
      <c r="D524" s="56">
        <v>11.67332</v>
      </c>
      <c r="E524" s="57">
        <f>VLOOKUP(A524,'REFORMA INSUMOS'!$A$1:$G$384,5,FALSE)</f>
        <v>2.12</v>
      </c>
      <c r="F524" s="58">
        <v>24.740000000000002</v>
      </c>
      <c r="G524" s="59">
        <f t="shared" si="21"/>
        <v>1.2220009163525053E-5</v>
      </c>
      <c r="H524" s="60">
        <f t="shared" si="23"/>
        <v>0.99956886681493862</v>
      </c>
      <c r="I524" s="54" t="str">
        <f t="shared" si="22"/>
        <v>C</v>
      </c>
    </row>
    <row r="525" spans="1:9" x14ac:dyDescent="0.3">
      <c r="A525" s="54">
        <v>105</v>
      </c>
      <c r="B525" s="65" t="str">
        <f>VLOOKUP(A525,'REFORMA INSUMOS'!$A$1:$G$384,2,FALSE)</f>
        <v>ARAME GALVANIZADO Nº 14 BWG</v>
      </c>
      <c r="C525" s="55" t="str">
        <f>VLOOKUP(A525,'REFORMA INSUMOS'!$A$1:$G$384,3,FALSE)</f>
        <v xml:space="preserve">Kg    </v>
      </c>
      <c r="D525" s="56">
        <v>1.4331402999999998</v>
      </c>
      <c r="E525" s="57">
        <f>VLOOKUP(A525,'REFORMA INSUMOS'!$A$1:$G$384,5,FALSE)</f>
        <v>16.78</v>
      </c>
      <c r="F525" s="58">
        <v>24.04</v>
      </c>
      <c r="G525" s="59">
        <f t="shared" ref="G525:G588" si="24">F525/$F$604</f>
        <v>1.1874253043295968E-5</v>
      </c>
      <c r="H525" s="60">
        <f t="shared" si="23"/>
        <v>0.99958074106798189</v>
      </c>
      <c r="I525" s="54" t="str">
        <f t="shared" ref="I525:I588" si="25">IF(H525&lt;=$M$12,"A",IF(H525&lt;=$M$13,"B","C"))</f>
        <v>C</v>
      </c>
    </row>
    <row r="526" spans="1:9" x14ac:dyDescent="0.3">
      <c r="A526" s="54">
        <v>2820</v>
      </c>
      <c r="B526" s="65" t="str">
        <f>VLOOKUP(A526,'REFORMA INSUMOS'!$A$1:$G$384,2,FALSE)</f>
        <v>ROLDANA EM FERRO 1 1/2" PARA PORTA DE CORRER</v>
      </c>
      <c r="C526" s="55" t="str">
        <f>VLOOKUP(A526,'REFORMA INSUMOS'!$A$1:$G$384,3,FALSE)</f>
        <v xml:space="preserve">un    </v>
      </c>
      <c r="D526" s="56">
        <v>2.31</v>
      </c>
      <c r="E526" s="57">
        <f>VLOOKUP(A526,'REFORMA INSUMOS'!$A$1:$G$384,5,FALSE)</f>
        <v>10.39</v>
      </c>
      <c r="F526" s="58">
        <v>24</v>
      </c>
      <c r="G526" s="59">
        <f t="shared" si="24"/>
        <v>1.1854495550711448E-5</v>
      </c>
      <c r="H526" s="60">
        <f t="shared" ref="H526:H589" si="26">G526+H525</f>
        <v>0.99959259556353264</v>
      </c>
      <c r="I526" s="54" t="str">
        <f t="shared" si="25"/>
        <v>C</v>
      </c>
    </row>
    <row r="527" spans="1:9" x14ac:dyDescent="0.3">
      <c r="A527" s="54">
        <v>2846</v>
      </c>
      <c r="B527" s="65" t="str">
        <f>VLOOKUP($A527,'IMPLANTAÇÃO INSUMOS'!$A$2:$G$349,2,FALSE)</f>
        <v>DOBRADIÇA DE PRESSÃO PARA ARMÁRIO DE MADEIRA</v>
      </c>
      <c r="C527" s="55" t="str">
        <f>VLOOKUP(A527,'IMPLANTAÇÃO INSUMOS'!$A$2:$G$349,3,FALSE)</f>
        <v xml:space="preserve">un    </v>
      </c>
      <c r="D527" s="56">
        <v>6.2730980000000001</v>
      </c>
      <c r="E527" s="57">
        <f>VLOOKUP(A527,'IMPLANTAÇÃO INSUMOS'!$A$2:$G$349,5,FALSE)</f>
        <v>3.75</v>
      </c>
      <c r="F527" s="58">
        <v>23.52</v>
      </c>
      <c r="G527" s="59">
        <f t="shared" si="24"/>
        <v>1.1617405639697219E-5</v>
      </c>
      <c r="H527" s="60">
        <f t="shared" si="26"/>
        <v>0.99960421296917235</v>
      </c>
      <c r="I527" s="54" t="str">
        <f t="shared" si="25"/>
        <v>C</v>
      </c>
    </row>
    <row r="528" spans="1:9" x14ac:dyDescent="0.3">
      <c r="A528" s="54" t="s">
        <v>381</v>
      </c>
      <c r="B528" s="65" t="str">
        <f>VLOOKUP($A528,'IMPLANTAÇÃO INSUMOS'!$A$2:$G$349,2,FALSE)</f>
        <v>BUCHA DE REDUÇÃO SOLDAVEL LONGA 60 X 32 MM</v>
      </c>
      <c r="C528" s="55" t="str">
        <f>VLOOKUP(A528,'IMPLANTAÇÃO INSUMOS'!$A$2:$G$349,3,FALSE)</f>
        <v xml:space="preserve">un    </v>
      </c>
      <c r="D528" s="56">
        <v>2</v>
      </c>
      <c r="E528" s="57">
        <f>VLOOKUP(A528,'IMPLANTAÇÃO INSUMOS'!$A$2:$G$349,5,FALSE)</f>
        <v>11.75</v>
      </c>
      <c r="F528" s="58">
        <v>23.5</v>
      </c>
      <c r="G528" s="59">
        <f t="shared" si="24"/>
        <v>1.160752689340496E-5</v>
      </c>
      <c r="H528" s="60">
        <f t="shared" si="26"/>
        <v>0.99961582049606579</v>
      </c>
      <c r="I528" s="54" t="str">
        <f t="shared" si="25"/>
        <v>C</v>
      </c>
    </row>
    <row r="529" spans="1:9" x14ac:dyDescent="0.3">
      <c r="A529" s="54" t="s">
        <v>872</v>
      </c>
      <c r="B529" s="65" t="str">
        <f>VLOOKUP(A529,'REFORMA INSUMOS'!$A$1:$G$384,2,FALSE)</f>
        <v>CURVA 90 GRAUS CURTA DIAMETRO 50 mm (ESGOTO)</v>
      </c>
      <c r="C529" s="55" t="str">
        <f>VLOOKUP(A529,'REFORMA INSUMOS'!$A$1:$G$384,3,FALSE)</f>
        <v xml:space="preserve">un    </v>
      </c>
      <c r="D529" s="56">
        <v>2</v>
      </c>
      <c r="E529" s="57">
        <f>VLOOKUP(A529,'REFORMA INSUMOS'!$A$1:$G$384,5,FALSE)</f>
        <v>11.74</v>
      </c>
      <c r="F529" s="58">
        <v>23.48</v>
      </c>
      <c r="G529" s="59">
        <f t="shared" si="24"/>
        <v>1.1597648147112701E-5</v>
      </c>
      <c r="H529" s="60">
        <f t="shared" si="26"/>
        <v>0.99962741814421285</v>
      </c>
      <c r="I529" s="54" t="str">
        <f t="shared" si="25"/>
        <v>C</v>
      </c>
    </row>
    <row r="530" spans="1:9" x14ac:dyDescent="0.3">
      <c r="A530" s="54" t="s">
        <v>874</v>
      </c>
      <c r="B530" s="65" t="str">
        <f>VLOOKUP(A530,'REFORMA INSUMOS'!$A$1:$G$384,2,FALSE)</f>
        <v>ADAPTADOR SOLDÁVEL CURTO COM BOLSA E ROSCA PARA REGISTRO 25X3/4"</v>
      </c>
      <c r="C530" s="55" t="str">
        <f>VLOOKUP(A530,'REFORMA INSUMOS'!$A$1:$G$384,3,FALSE)</f>
        <v xml:space="preserve">un    </v>
      </c>
      <c r="D530" s="56">
        <v>25</v>
      </c>
      <c r="E530" s="57">
        <f>VLOOKUP(A530,'REFORMA INSUMOS'!$A$1:$G$384,5,FALSE)</f>
        <v>0.93</v>
      </c>
      <c r="F530" s="58">
        <v>23.25</v>
      </c>
      <c r="G530" s="59">
        <f t="shared" si="24"/>
        <v>1.1484042564751715E-5</v>
      </c>
      <c r="H530" s="60">
        <f t="shared" si="26"/>
        <v>0.99963890218677764</v>
      </c>
      <c r="I530" s="54" t="str">
        <f t="shared" si="25"/>
        <v>C</v>
      </c>
    </row>
    <row r="531" spans="1:9" x14ac:dyDescent="0.3">
      <c r="A531" s="54" t="s">
        <v>876</v>
      </c>
      <c r="B531" s="65" t="str">
        <f>VLOOKUP(A531,'REFORMA INSUMOS'!$A$1:$G$384,2,FALSE)</f>
        <v>TE 90 GRAUS SOLDAVEL DIAMETRO 32 MM</v>
      </c>
      <c r="C531" s="55" t="str">
        <f>VLOOKUP(A531,'REFORMA INSUMOS'!$A$1:$G$384,3,FALSE)</f>
        <v xml:space="preserve">un    </v>
      </c>
      <c r="D531" s="56">
        <v>5</v>
      </c>
      <c r="E531" s="57">
        <f>VLOOKUP(A531,'REFORMA INSUMOS'!$A$1:$G$384,5,FALSE)</f>
        <v>4.54</v>
      </c>
      <c r="F531" s="58">
        <v>22.7</v>
      </c>
      <c r="G531" s="59">
        <f t="shared" si="24"/>
        <v>1.1212377041714579E-5</v>
      </c>
      <c r="H531" s="60">
        <f t="shared" si="26"/>
        <v>0.99965011456381936</v>
      </c>
      <c r="I531" s="54" t="str">
        <f t="shared" si="25"/>
        <v>C</v>
      </c>
    </row>
    <row r="532" spans="1:9" x14ac:dyDescent="0.3">
      <c r="A532" s="54" t="s">
        <v>878</v>
      </c>
      <c r="B532" s="65" t="str">
        <f>VLOOKUP(A532,'REFORMA INSUMOS'!$A$1:$G$384,2,FALSE)</f>
        <v>BUCHA DE REDUÇÃO LONGA 50 X 40 mm - (ESGOTO)</v>
      </c>
      <c r="C532" s="55" t="str">
        <f>VLOOKUP(A532,'REFORMA INSUMOS'!$A$1:$G$384,3,FALSE)</f>
        <v xml:space="preserve">un    </v>
      </c>
      <c r="D532" s="56">
        <v>9</v>
      </c>
      <c r="E532" s="57">
        <f>VLOOKUP(A532,'REFORMA INSUMOS'!$A$1:$G$384,5,FALSE)</f>
        <v>2.5099999999999998</v>
      </c>
      <c r="F532" s="58">
        <v>22.59</v>
      </c>
      <c r="G532" s="59">
        <f t="shared" si="24"/>
        <v>1.1158043937107151E-5</v>
      </c>
      <c r="H532" s="60">
        <f t="shared" si="26"/>
        <v>0.9996612726077565</v>
      </c>
      <c r="I532" s="54" t="str">
        <f t="shared" si="25"/>
        <v>C</v>
      </c>
    </row>
    <row r="533" spans="1:9" x14ac:dyDescent="0.3">
      <c r="A533" s="54" t="s">
        <v>880</v>
      </c>
      <c r="B533" s="65" t="str">
        <f>VLOOKUP(A533,'REFORMA INSUMOS'!$A$1:$G$384,2,FALSE)</f>
        <v>PARAFUSO INOX 5/16" x 1.1/4"</v>
      </c>
      <c r="C533" s="55" t="str">
        <f>VLOOKUP(A533,'REFORMA INSUMOS'!$A$1:$G$384,3,FALSE)</f>
        <v xml:space="preserve">un    </v>
      </c>
      <c r="D533" s="56">
        <v>12</v>
      </c>
      <c r="E533" s="57">
        <f>VLOOKUP(A533,'REFORMA INSUMOS'!$A$1:$G$384,5,FALSE)</f>
        <v>1.83</v>
      </c>
      <c r="F533" s="58">
        <v>21.96</v>
      </c>
      <c r="G533" s="59">
        <f t="shared" si="24"/>
        <v>1.0846863428900976E-5</v>
      </c>
      <c r="H533" s="60">
        <f t="shared" si="26"/>
        <v>0.99967211947118539</v>
      </c>
      <c r="I533" s="54" t="str">
        <f t="shared" si="25"/>
        <v>C</v>
      </c>
    </row>
    <row r="534" spans="1:9" x14ac:dyDescent="0.3">
      <c r="A534" s="54" t="s">
        <v>882</v>
      </c>
      <c r="B534" s="65" t="str">
        <f>VLOOKUP(A534,'REFORMA INSUMOS'!$A$1:$G$384,2,FALSE)</f>
        <v>PORTA GRELHA QUADRADA PARA GRELHA REDONDA CROMADA 100 MM (ESGOTO)</v>
      </c>
      <c r="C534" s="55" t="str">
        <f>VLOOKUP(A534,'REFORMA INSUMOS'!$A$1:$G$384,3,FALSE)</f>
        <v xml:space="preserve">un    </v>
      </c>
      <c r="D534" s="56">
        <v>2</v>
      </c>
      <c r="E534" s="57">
        <f>VLOOKUP(A534,'REFORMA INSUMOS'!$A$1:$G$384,5,FALSE)</f>
        <v>10.15</v>
      </c>
      <c r="F534" s="58">
        <v>20.3</v>
      </c>
      <c r="G534" s="59">
        <f t="shared" si="24"/>
        <v>1.0026927486643435E-5</v>
      </c>
      <c r="H534" s="60">
        <f t="shared" si="26"/>
        <v>0.99968214639867203</v>
      </c>
      <c r="I534" s="54" t="str">
        <f t="shared" si="25"/>
        <v>C</v>
      </c>
    </row>
    <row r="535" spans="1:9" x14ac:dyDescent="0.3">
      <c r="A535" s="54" t="s">
        <v>884</v>
      </c>
      <c r="B535" s="65" t="str">
        <f>VLOOKUP(A535,'REFORMA INSUMOS'!$A$1:$G$384,2,FALSE)</f>
        <v>ABRACADEIRA-GUIA REFORCADA 1.1/2" UMA DESCIDA</v>
      </c>
      <c r="C535" s="55" t="str">
        <f>VLOOKUP(A535,'REFORMA INSUMOS'!$A$1:$G$384,3,FALSE)</f>
        <v xml:space="preserve">un    </v>
      </c>
      <c r="D535" s="56">
        <v>1</v>
      </c>
      <c r="E535" s="57">
        <f>VLOOKUP(A535,'REFORMA INSUMOS'!$A$1:$G$384,5,FALSE)</f>
        <v>20.3</v>
      </c>
      <c r="F535" s="58">
        <v>20.3</v>
      </c>
      <c r="G535" s="59">
        <f t="shared" si="24"/>
        <v>1.0026927486643435E-5</v>
      </c>
      <c r="H535" s="60">
        <f t="shared" si="26"/>
        <v>0.99969217332615867</v>
      </c>
      <c r="I535" s="54" t="str">
        <f t="shared" si="25"/>
        <v>C</v>
      </c>
    </row>
    <row r="536" spans="1:9" x14ac:dyDescent="0.3">
      <c r="A536" s="54" t="s">
        <v>886</v>
      </c>
      <c r="B536" s="65" t="str">
        <f>VLOOKUP(A536,'REFORMA INSUMOS'!$A$1:$G$384,2,FALSE)</f>
        <v>CONJUNTO DE FIXAÇÃO PARA TANQUE</v>
      </c>
      <c r="C536" s="55" t="str">
        <f>VLOOKUP(A536,'REFORMA INSUMOS'!$A$1:$G$384,3,FALSE)</f>
        <v xml:space="preserve">un    </v>
      </c>
      <c r="D536" s="56">
        <v>1</v>
      </c>
      <c r="E536" s="57">
        <f>VLOOKUP(A536,'REFORMA INSUMOS'!$A$1:$G$384,5,FALSE)</f>
        <v>19.93</v>
      </c>
      <c r="F536" s="58">
        <v>19.93</v>
      </c>
      <c r="G536" s="59">
        <f t="shared" si="24"/>
        <v>9.8441706802366314E-6</v>
      </c>
      <c r="H536" s="60">
        <f t="shared" si="26"/>
        <v>0.99970201749683896</v>
      </c>
      <c r="I536" s="54" t="str">
        <f t="shared" si="25"/>
        <v>C</v>
      </c>
    </row>
    <row r="537" spans="1:9" x14ac:dyDescent="0.3">
      <c r="A537" s="54" t="s">
        <v>474</v>
      </c>
      <c r="B537" s="65" t="str">
        <f>VLOOKUP(A537,'REFORMA INSUMOS'!$A$1:$G$384,2,FALSE)</f>
        <v>ADAPTADOR SOLDÁVEL CURTO COM BOLSA E ROSCA PARA REGISTRO 32X1"</v>
      </c>
      <c r="C537" s="55" t="str">
        <f>VLOOKUP(A537,'REFORMA INSUMOS'!$A$1:$G$384,3,FALSE)</f>
        <v xml:space="preserve">un    </v>
      </c>
      <c r="D537" s="56">
        <v>9.3578620000000008</v>
      </c>
      <c r="E537" s="57">
        <f>VLOOKUP(A537,'REFORMA INSUMOS'!$A$1:$G$384,5,FALSE)</f>
        <v>2.11</v>
      </c>
      <c r="F537" s="58">
        <v>19.739999999999998</v>
      </c>
      <c r="G537" s="59">
        <f t="shared" si="24"/>
        <v>9.7503225904601664E-6</v>
      </c>
      <c r="H537" s="60">
        <f t="shared" si="26"/>
        <v>0.99971176781942939</v>
      </c>
      <c r="I537" s="54" t="str">
        <f t="shared" si="25"/>
        <v>C</v>
      </c>
    </row>
    <row r="538" spans="1:9" ht="28.8" x14ac:dyDescent="0.3">
      <c r="A538" s="54" t="s">
        <v>888</v>
      </c>
      <c r="B538" s="65" t="str">
        <f>VLOOKUP(A538,'REFORMA INSUMOS'!$A$1:$G$384,2,FALSE)</f>
        <v>BUCHA DE NYLON SEM ABA S6, COM PARAFUSO DE 4,20 X 40 MM EM ACO ZINCADO COM ROSCA SOBERBA, CABECA CHATA E FENDA PHILLIPS</v>
      </c>
      <c r="C538" s="55" t="str">
        <f>VLOOKUP(A538,'REFORMA INSUMOS'!$A$1:$G$384,3,FALSE)</f>
        <v xml:space="preserve">un    </v>
      </c>
      <c r="D538" s="56">
        <v>74</v>
      </c>
      <c r="E538" s="57">
        <f>VLOOKUP(A538,'REFORMA INSUMOS'!$A$1:$G$384,5,FALSE)</f>
        <v>0.26</v>
      </c>
      <c r="F538" s="58">
        <v>19.239999999999998</v>
      </c>
      <c r="G538" s="59">
        <f t="shared" si="24"/>
        <v>9.5033539331536763E-6</v>
      </c>
      <c r="H538" s="60">
        <f t="shared" si="26"/>
        <v>0.99972127117336251</v>
      </c>
      <c r="I538" s="54" t="str">
        <f t="shared" si="25"/>
        <v>C</v>
      </c>
    </row>
    <row r="539" spans="1:9" x14ac:dyDescent="0.3">
      <c r="A539" s="54" t="s">
        <v>387</v>
      </c>
      <c r="B539" s="65" t="str">
        <f>VLOOKUP($A539,'IMPLANTAÇÃO INSUMOS'!$A$2:$G$349,2,FALSE)</f>
        <v>LAVATÓRIO MÉDIO SEM COLUNA - MEDIDAS APROXIMADAS 360X460X180 MM (C x L x A)</v>
      </c>
      <c r="C539" s="55" t="str">
        <f>VLOOKUP(A539,'IMPLANTAÇÃO INSUMOS'!$A$2:$G$349,3,FALSE)</f>
        <v xml:space="preserve">un    </v>
      </c>
      <c r="D539" s="56">
        <v>0.20199590000000001</v>
      </c>
      <c r="E539" s="57">
        <f>VLOOKUP(A539,'IMPLANTAÇÃO INSUMOS'!$A$2:$G$349,5,FALSE)</f>
        <v>95</v>
      </c>
      <c r="F539" s="58">
        <v>19.18</v>
      </c>
      <c r="G539" s="59">
        <f t="shared" si="24"/>
        <v>9.4737176942768998E-6</v>
      </c>
      <c r="H539" s="60">
        <f t="shared" si="26"/>
        <v>0.99973074489105684</v>
      </c>
      <c r="I539" s="54" t="str">
        <f t="shared" si="25"/>
        <v>C</v>
      </c>
    </row>
    <row r="540" spans="1:9" x14ac:dyDescent="0.3">
      <c r="A540" s="54" t="s">
        <v>443</v>
      </c>
      <c r="B540" s="65" t="str">
        <f>VLOOKUP(A540,'REFORMA INSUMOS'!$A$1:$G$384,2,FALSE)</f>
        <v>TE 90 GRAUS SOLDAVEL DIAMETRO 25 MM</v>
      </c>
      <c r="C540" s="55" t="str">
        <f>VLOOKUP(A540,'REFORMA INSUMOS'!$A$1:$G$384,3,FALSE)</f>
        <v xml:space="preserve">un    </v>
      </c>
      <c r="D540" s="56">
        <v>12.715724</v>
      </c>
      <c r="E540" s="57">
        <f>VLOOKUP(A540,'REFORMA INSUMOS'!$A$1:$G$384,5,FALSE)</f>
        <v>1.5</v>
      </c>
      <c r="F540" s="58">
        <v>19.07</v>
      </c>
      <c r="G540" s="59">
        <f t="shared" si="24"/>
        <v>9.4193845896694718E-6</v>
      </c>
      <c r="H540" s="60">
        <f t="shared" si="26"/>
        <v>0.99974016427564649</v>
      </c>
      <c r="I540" s="54" t="str">
        <f t="shared" si="25"/>
        <v>C</v>
      </c>
    </row>
    <row r="541" spans="1:9" x14ac:dyDescent="0.3">
      <c r="A541" s="54">
        <v>2782</v>
      </c>
      <c r="B541" s="65" t="str">
        <f>VLOOKUP($A541,'IMPLANTAÇÃO INSUMOS'!$A$2:$G$349,2,FALSE)</f>
        <v>GASOLINA</v>
      </c>
      <c r="C541" s="55" t="str">
        <f>VLOOKUP(A541,'IMPLANTAÇÃO INSUMOS'!$A$2:$G$349,3,FALSE)</f>
        <v xml:space="preserve">l     </v>
      </c>
      <c r="D541" s="56">
        <v>3.4673620000000001</v>
      </c>
      <c r="E541" s="57">
        <f>VLOOKUP(A541,'IMPLANTAÇÃO INSUMOS'!$A$2:$G$349,5,FALSE)</f>
        <v>5.49</v>
      </c>
      <c r="F541" s="58">
        <v>19.03</v>
      </c>
      <c r="G541" s="59">
        <f t="shared" si="24"/>
        <v>9.3996270970849524E-6</v>
      </c>
      <c r="H541" s="60">
        <f t="shared" si="26"/>
        <v>0.99974956390274361</v>
      </c>
      <c r="I541" s="54" t="str">
        <f t="shared" si="25"/>
        <v>C</v>
      </c>
    </row>
    <row r="542" spans="1:9" x14ac:dyDescent="0.3">
      <c r="A542" s="54">
        <v>2409</v>
      </c>
      <c r="B542" s="65" t="str">
        <f>VLOOKUP(A542,'REFORMA INSUMOS'!$A$1:$G$384,2,FALSE)</f>
        <v>TRANSPORTE DE MATERIAL ESCAVADO EM CAMINHÃO BASCULANTE (M3XKM) (O. RODOV.)</v>
      </c>
      <c r="C542" s="55" t="str">
        <f>VLOOKUP(A542,'REFORMA INSUMOS'!$A$1:$G$384,3,FALSE)</f>
        <v xml:space="preserve">m3km  </v>
      </c>
      <c r="D542" s="56">
        <v>6.8620000000000001</v>
      </c>
      <c r="E542" s="57">
        <f>VLOOKUP(A542,'REFORMA INSUMOS'!$A$1:$G$384,5,FALSE)</f>
        <v>2.75</v>
      </c>
      <c r="F542" s="58">
        <v>18.87</v>
      </c>
      <c r="G542" s="59">
        <f t="shared" si="24"/>
        <v>9.3205971267468765E-6</v>
      </c>
      <c r="H542" s="60">
        <f t="shared" si="26"/>
        <v>0.99975888449987038</v>
      </c>
      <c r="I542" s="54" t="str">
        <f t="shared" si="25"/>
        <v>C</v>
      </c>
    </row>
    <row r="543" spans="1:9" x14ac:dyDescent="0.3">
      <c r="A543" s="54" t="s">
        <v>892</v>
      </c>
      <c r="B543" s="65" t="str">
        <f>VLOOKUP(A543,'REFORMA INSUMOS'!$A$1:$G$384,2,FALSE)</f>
        <v>TE SANITARIO DIAMETRO 75 X 75 mm - (ESGOTO)</v>
      </c>
      <c r="C543" s="55" t="str">
        <f>VLOOKUP(A543,'REFORMA INSUMOS'!$A$1:$G$384,3,FALSE)</f>
        <v xml:space="preserve">un    </v>
      </c>
      <c r="D543" s="56">
        <v>2</v>
      </c>
      <c r="E543" s="57">
        <f>VLOOKUP(A543,'REFORMA INSUMOS'!$A$1:$G$384,5,FALSE)</f>
        <v>9.39</v>
      </c>
      <c r="F543" s="58">
        <v>18.78</v>
      </c>
      <c r="G543" s="59">
        <f t="shared" si="24"/>
        <v>9.2761427684317091E-6</v>
      </c>
      <c r="H543" s="60">
        <f t="shared" si="26"/>
        <v>0.99976816064263885</v>
      </c>
      <c r="I543" s="54" t="str">
        <f t="shared" si="25"/>
        <v>C</v>
      </c>
    </row>
    <row r="544" spans="1:9" x14ac:dyDescent="0.3">
      <c r="A544" s="54">
        <v>3135</v>
      </c>
      <c r="B544" s="65" t="str">
        <f>VLOOKUP($A544,'IMPLANTAÇÃO INSUMOS'!$A$2:$G$349,2,FALSE)</f>
        <v>CAIXA DE PASSAGEM METALICA OCTOGONAL FUNDO MOVEL SIMPLES 2"</v>
      </c>
      <c r="C544" s="55" t="str">
        <f>VLOOKUP(A544,'IMPLANTAÇÃO INSUMOS'!$A$2:$G$349,3,FALSE)</f>
        <v xml:space="preserve">un    </v>
      </c>
      <c r="D544" s="56">
        <v>3.7257039999999999</v>
      </c>
      <c r="E544" s="57">
        <f>VLOOKUP(A544,'IMPLANTAÇÃO INSUMOS'!$A$2:$G$349,5,FALSE)</f>
        <v>5.03</v>
      </c>
      <c r="F544" s="58">
        <v>18.739999999999998</v>
      </c>
      <c r="G544" s="59">
        <f t="shared" si="24"/>
        <v>9.256385275847188E-6</v>
      </c>
      <c r="H544" s="60">
        <f t="shared" si="26"/>
        <v>0.99977741702791467</v>
      </c>
      <c r="I544" s="54" t="str">
        <f t="shared" si="25"/>
        <v>C</v>
      </c>
    </row>
    <row r="545" spans="1:9" x14ac:dyDescent="0.3">
      <c r="A545" s="54">
        <v>3320</v>
      </c>
      <c r="B545" s="65" t="str">
        <f>VLOOKUP(A545,'REFORMA INSUMOS'!$A$1:$G$384,2,FALSE)</f>
        <v>FITA ISOLANTE, ROLO DE 20,00 M</v>
      </c>
      <c r="C545" s="55" t="str">
        <f>VLOOKUP(A545,'REFORMA INSUMOS'!$A$1:$G$384,3,FALSE)</f>
        <v xml:space="preserve">un    </v>
      </c>
      <c r="D545" s="56">
        <v>2.06</v>
      </c>
      <c r="E545" s="57">
        <f>VLOOKUP(A545,'REFORMA INSUMOS'!$A$1:$G$384,5,FALSE)</f>
        <v>8.75</v>
      </c>
      <c r="F545" s="58">
        <v>18.02</v>
      </c>
      <c r="G545" s="59">
        <f t="shared" si="24"/>
        <v>8.9007504093258455E-6</v>
      </c>
      <c r="H545" s="60">
        <f t="shared" si="26"/>
        <v>0.99978631777832405</v>
      </c>
      <c r="I545" s="54" t="str">
        <f t="shared" si="25"/>
        <v>C</v>
      </c>
    </row>
    <row r="546" spans="1:9" x14ac:dyDescent="0.3">
      <c r="A546" s="54">
        <v>3073</v>
      </c>
      <c r="B546" s="65" t="str">
        <f>VLOOKUP(A546,'REFORMA INSUMOS'!$A$1:$G$384,2,FALSE)</f>
        <v>BUCHA E ARRUELA METALICA DIAM. 1.1/2"</v>
      </c>
      <c r="C546" s="55" t="str">
        <f>VLOOKUP(A546,'REFORMA INSUMOS'!$A$1:$G$384,3,FALSE)</f>
        <v xml:space="preserve">PR    </v>
      </c>
      <c r="D546" s="56">
        <v>4</v>
      </c>
      <c r="E546" s="57">
        <f>VLOOKUP(A546,'REFORMA INSUMOS'!$A$1:$G$384,5,FALSE)</f>
        <v>4.43</v>
      </c>
      <c r="F546" s="58">
        <v>17.72</v>
      </c>
      <c r="G546" s="59">
        <f t="shared" si="24"/>
        <v>8.7525692149419525E-6</v>
      </c>
      <c r="H546" s="60">
        <f t="shared" si="26"/>
        <v>0.99979507034753901</v>
      </c>
      <c r="I546" s="54" t="str">
        <f t="shared" si="25"/>
        <v>C</v>
      </c>
    </row>
    <row r="547" spans="1:9" x14ac:dyDescent="0.3">
      <c r="A547" s="54">
        <v>2860</v>
      </c>
      <c r="B547" s="65" t="str">
        <f>VLOOKUP($A547,'IMPLANTAÇÃO INSUMOS'!$A$2:$G$349,2,FALSE)</f>
        <v>SUPORTE DISPENSER - PARA SABONETE OU ÁLCOOL</v>
      </c>
      <c r="C547" s="55" t="str">
        <f>VLOOKUP(A547,'IMPLANTAÇÃO INSUMOS'!$A$2:$G$349,3,FALSE)</f>
        <v xml:space="preserve">un    </v>
      </c>
      <c r="D547" s="56">
        <v>0.381548</v>
      </c>
      <c r="E547" s="57">
        <f>VLOOKUP(A547,'IMPLANTAÇÃO INSUMOS'!$A$2:$G$349,5,FALSE)</f>
        <v>41.43</v>
      </c>
      <c r="F547" s="58">
        <v>15.8</v>
      </c>
      <c r="G547" s="59">
        <f t="shared" si="24"/>
        <v>7.804209570885038E-6</v>
      </c>
      <c r="H547" s="60">
        <f t="shared" si="26"/>
        <v>0.99980287455710992</v>
      </c>
      <c r="I547" s="54" t="str">
        <f t="shared" si="25"/>
        <v>C</v>
      </c>
    </row>
    <row r="548" spans="1:9" x14ac:dyDescent="0.3">
      <c r="A548" s="54" t="s">
        <v>397</v>
      </c>
      <c r="B548" s="65" t="str">
        <f>VLOOKUP($A548,'IMPLANTAÇÃO INSUMOS'!$A$2:$G$349,2,FALSE)</f>
        <v>CURVA 90 GRAUS SOLDAVEL DIAMETRO 50 MM</v>
      </c>
      <c r="C548" s="55" t="str">
        <f>VLOOKUP(A548,'IMPLANTAÇÃO INSUMOS'!$A$2:$G$349,3,FALSE)</f>
        <v xml:space="preserve">un    </v>
      </c>
      <c r="D548" s="56">
        <v>1</v>
      </c>
      <c r="E548" s="57">
        <f>VLOOKUP(A548,'IMPLANTAÇÃO INSUMOS'!$A$2:$G$349,5,FALSE)</f>
        <v>15.56</v>
      </c>
      <c r="F548" s="58">
        <v>15.56</v>
      </c>
      <c r="G548" s="59">
        <f t="shared" si="24"/>
        <v>7.6856646153779233E-6</v>
      </c>
      <c r="H548" s="60">
        <f t="shared" si="26"/>
        <v>0.99981056022172532</v>
      </c>
      <c r="I548" s="54" t="str">
        <f t="shared" si="25"/>
        <v>C</v>
      </c>
    </row>
    <row r="549" spans="1:9" x14ac:dyDescent="0.3">
      <c r="A549" s="54">
        <v>3208</v>
      </c>
      <c r="B549" s="65" t="str">
        <f>VLOOKUP(A549,'REFORMA INSUMOS'!$A$1:$G$384,2,FALSE)</f>
        <v>CONECTOR TIPO PARAFUSO FENDIDO 50 MM2</v>
      </c>
      <c r="C549" s="55" t="str">
        <f>VLOOKUP(A549,'REFORMA INSUMOS'!$A$1:$G$384,3,FALSE)</f>
        <v xml:space="preserve">un    </v>
      </c>
      <c r="D549" s="56">
        <v>1</v>
      </c>
      <c r="E549" s="57">
        <f>VLOOKUP(A549,'REFORMA INSUMOS'!$A$1:$G$384,5,FALSE)</f>
        <v>15.46</v>
      </c>
      <c r="F549" s="58">
        <v>15.46</v>
      </c>
      <c r="G549" s="59">
        <f t="shared" si="24"/>
        <v>7.6362708839166256E-6</v>
      </c>
      <c r="H549" s="60">
        <f t="shared" si="26"/>
        <v>0.99981819649260928</v>
      </c>
      <c r="I549" s="54" t="str">
        <f t="shared" si="25"/>
        <v>C</v>
      </c>
    </row>
    <row r="550" spans="1:9" x14ac:dyDescent="0.3">
      <c r="A550" s="54" t="s">
        <v>399</v>
      </c>
      <c r="B550" s="65" t="str">
        <f>VLOOKUP($A550,'IMPLANTAÇÃO INSUMOS'!$A$2:$G$349,2,FALSE)</f>
        <v>VALVULA 1" PARA MICTORIO TIPO COCHO (PVC)</v>
      </c>
      <c r="C550" s="55" t="str">
        <f>VLOOKUP(A550,'IMPLANTAÇÃO INSUMOS'!$A$2:$G$349,3,FALSE)</f>
        <v xml:space="preserve">un    </v>
      </c>
      <c r="D550" s="56">
        <v>0.42643599999999998</v>
      </c>
      <c r="E550" s="57">
        <f>VLOOKUP(A550,'IMPLANTAÇÃO INSUMOS'!$A$2:$G$349,5,FALSE)</f>
        <v>36.01</v>
      </c>
      <c r="F550" s="58">
        <v>15.35</v>
      </c>
      <c r="G550" s="59">
        <f t="shared" si="24"/>
        <v>7.5819377793091968E-6</v>
      </c>
      <c r="H550" s="60">
        <f t="shared" si="26"/>
        <v>0.99982577843038856</v>
      </c>
      <c r="I550" s="54" t="str">
        <f t="shared" si="25"/>
        <v>C</v>
      </c>
    </row>
    <row r="551" spans="1:9" x14ac:dyDescent="0.3">
      <c r="A551" s="54" t="s">
        <v>401</v>
      </c>
      <c r="B551" s="65" t="str">
        <f>VLOOKUP($A551,'IMPLANTAÇÃO INSUMOS'!$A$2:$G$349,2,FALSE)</f>
        <v>TUBO DE DESCIDA PARA CAIXA DE DESCARGA (LONGO 1.1/4")</v>
      </c>
      <c r="C551" s="55" t="str">
        <f>VLOOKUP(A551,'IMPLANTAÇÃO INSUMOS'!$A$2:$G$349,3,FALSE)</f>
        <v xml:space="preserve">un    </v>
      </c>
      <c r="D551" s="56">
        <v>1.0548679999999999</v>
      </c>
      <c r="E551" s="57">
        <f>VLOOKUP(A551,'IMPLANTAÇÃO INSUMOS'!$A$2:$G$349,5,FALSE)</f>
        <v>14.24</v>
      </c>
      <c r="F551" s="58">
        <v>15.02</v>
      </c>
      <c r="G551" s="59">
        <f t="shared" si="24"/>
        <v>7.4189384654869147E-6</v>
      </c>
      <c r="H551" s="60">
        <f t="shared" si="26"/>
        <v>0.99983319736885401</v>
      </c>
      <c r="I551" s="54" t="str">
        <f t="shared" si="25"/>
        <v>C</v>
      </c>
    </row>
    <row r="552" spans="1:9" ht="43.2" x14ac:dyDescent="0.3">
      <c r="A552" s="54" t="s">
        <v>896</v>
      </c>
      <c r="B552" s="65" t="str">
        <f>VLOOKUP(A552,'REFORMA INSUMOS'!$A$1:$G$384,2,FALSE)</f>
        <v>PLACA DE SINALIZAÇÃO DE EMERGÊNCIA ( TIPO: EQUIPAMENTOS DE COMBATE A INCÊNDIO E ALARME["E"]|FORMATO: QUADRADO|MATERIAL: PVC| ESPESSURA: 1MM)*VALORES REFERENCIAIS APROXIMADOS</v>
      </c>
      <c r="C552" s="55" t="str">
        <f>VLOOKUP(A552,'REFORMA INSUMOS'!$A$1:$G$384,3,FALSE)</f>
        <v xml:space="preserve">m2    </v>
      </c>
      <c r="D552" s="56">
        <v>0.16</v>
      </c>
      <c r="E552" s="57">
        <f>VLOOKUP(A552,'REFORMA INSUMOS'!$A$1:$G$384,5,FALSE)</f>
        <v>92.72</v>
      </c>
      <c r="F552" s="58">
        <v>14.83</v>
      </c>
      <c r="G552" s="59">
        <f t="shared" si="24"/>
        <v>7.3250903757104496E-6</v>
      </c>
      <c r="H552" s="60">
        <f t="shared" si="26"/>
        <v>0.99984052245922972</v>
      </c>
      <c r="I552" s="54" t="str">
        <f t="shared" si="25"/>
        <v>C</v>
      </c>
    </row>
    <row r="553" spans="1:9" ht="28.8" x14ac:dyDescent="0.3">
      <c r="A553" s="54" t="s">
        <v>898</v>
      </c>
      <c r="B553" s="65" t="str">
        <f>VLOOKUP(A553,'REFORMA INSUMOS'!$A$1:$G$384,2,FALSE)</f>
        <v>ESPACADOR / DISTANCIADOR CIRCULAR COM ENTRADA LATERAL, EM PLASTICO, PARA VERGALHAO *4,2 A 12,5* MM, COBRIMENTO 20 MM</v>
      </c>
      <c r="C553" s="55" t="str">
        <f>VLOOKUP(A553,'REFORMA INSUMOS'!$A$1:$G$384,3,FALSE)</f>
        <v xml:space="preserve">un    </v>
      </c>
      <c r="D553" s="56">
        <v>67.436999999999998</v>
      </c>
      <c r="E553" s="57">
        <f>VLOOKUP(A553,'REFORMA INSUMOS'!$A$1:$G$384,5,FALSE)</f>
        <v>0.22</v>
      </c>
      <c r="F553" s="58">
        <v>14.83</v>
      </c>
      <c r="G553" s="59">
        <f t="shared" si="24"/>
        <v>7.3250903757104496E-6</v>
      </c>
      <c r="H553" s="60">
        <f t="shared" si="26"/>
        <v>0.99984784754960543</v>
      </c>
      <c r="I553" s="54" t="str">
        <f t="shared" si="25"/>
        <v>C</v>
      </c>
    </row>
    <row r="554" spans="1:9" x14ac:dyDescent="0.3">
      <c r="A554" s="54" t="s">
        <v>403</v>
      </c>
      <c r="B554" s="65" t="str">
        <f>VLOOKUP($A554,'IMPLANTAÇÃO INSUMOS'!$A$2:$G$349,2,FALSE)</f>
        <v>BUCHA DE REDUÇÃO SOLDAVEL LONGA 50 X 25 MM</v>
      </c>
      <c r="C554" s="55" t="str">
        <f>VLOOKUP(A554,'IMPLANTAÇÃO INSUMOS'!$A$2:$G$349,3,FALSE)</f>
        <v xml:space="preserve">un    </v>
      </c>
      <c r="D554" s="56">
        <v>3</v>
      </c>
      <c r="E554" s="57">
        <f>VLOOKUP(A554,'IMPLANTAÇÃO INSUMOS'!$A$2:$G$349,5,FALSE)</f>
        <v>4.83</v>
      </c>
      <c r="F554" s="58">
        <v>14.49</v>
      </c>
      <c r="G554" s="59">
        <f t="shared" si="24"/>
        <v>7.1571516887420372E-6</v>
      </c>
      <c r="H554" s="60">
        <f t="shared" si="26"/>
        <v>0.99985500470129418</v>
      </c>
      <c r="I554" s="54" t="str">
        <f t="shared" si="25"/>
        <v>C</v>
      </c>
    </row>
    <row r="555" spans="1:9" x14ac:dyDescent="0.3">
      <c r="A555" s="54">
        <v>2492</v>
      </c>
      <c r="B555" s="65" t="str">
        <f>VLOOKUP($A555,'IMPLANTAÇÃO INSUMOS'!$A$2:$G$349,2,FALSE)</f>
        <v>PORCA P/PARAFUSO 3/8"</v>
      </c>
      <c r="C555" s="55" t="str">
        <f>VLOOKUP(A555,'IMPLANTAÇÃO INSUMOS'!$A$2:$G$349,3,FALSE)</f>
        <v xml:space="preserve">un    </v>
      </c>
      <c r="D555" s="56">
        <v>62.246994000000001</v>
      </c>
      <c r="E555" s="57">
        <f>VLOOKUP(A555,'IMPLANTAÇÃO INSUMOS'!$A$2:$G$349,5,FALSE)</f>
        <v>0.23</v>
      </c>
      <c r="F555" s="58">
        <v>14.31</v>
      </c>
      <c r="G555" s="59">
        <f t="shared" si="24"/>
        <v>7.0682429721117016E-6</v>
      </c>
      <c r="H555" s="60">
        <f t="shared" si="26"/>
        <v>0.99986207294426632</v>
      </c>
      <c r="I555" s="54" t="str">
        <f t="shared" si="25"/>
        <v>C</v>
      </c>
    </row>
    <row r="556" spans="1:9" x14ac:dyDescent="0.3">
      <c r="A556" s="54" t="s">
        <v>459</v>
      </c>
      <c r="B556" s="65" t="str">
        <f>VLOOKUP(A556,'REFORMA INSUMOS'!$A$1:$G$384,2,FALSE)</f>
        <v>BUCHA DE REDUÇÃO SOLDAVEL CURTA 32 X 25 MM</v>
      </c>
      <c r="C556" s="55" t="str">
        <f>VLOOKUP(A556,'REFORMA INSUMOS'!$A$1:$G$384,3,FALSE)</f>
        <v xml:space="preserve">un    </v>
      </c>
      <c r="D556" s="56">
        <v>12.400266</v>
      </c>
      <c r="E556" s="57">
        <f>VLOOKUP(A556,'REFORMA INSUMOS'!$A$1:$G$384,5,FALSE)</f>
        <v>1.1399999999999999</v>
      </c>
      <c r="F556" s="58">
        <v>14.129999999999999</v>
      </c>
      <c r="G556" s="59">
        <f t="shared" si="24"/>
        <v>6.9793342554813651E-6</v>
      </c>
      <c r="H556" s="60">
        <f t="shared" si="26"/>
        <v>0.99986905227852185</v>
      </c>
      <c r="I556" s="54" t="str">
        <f t="shared" si="25"/>
        <v>C</v>
      </c>
    </row>
    <row r="557" spans="1:9" x14ac:dyDescent="0.3">
      <c r="A557" s="54">
        <v>2493</v>
      </c>
      <c r="B557" s="65" t="str">
        <f>VLOOKUP($A557,'IMPLANTAÇÃO INSUMOS'!$A$2:$G$349,2,FALSE)</f>
        <v>ARRUELA PARA PARAFUSO 3/8"</v>
      </c>
      <c r="C557" s="55" t="str">
        <f>VLOOKUP(A557,'IMPLANTAÇÃO INSUMOS'!$A$2:$G$349,3,FALSE)</f>
        <v xml:space="preserve">un    </v>
      </c>
      <c r="D557" s="56">
        <v>69.025081999999998</v>
      </c>
      <c r="E557" s="57">
        <f>VLOOKUP(A557,'IMPLANTAÇÃO INSUMOS'!$A$2:$G$349,5,FALSE)</f>
        <v>0.2</v>
      </c>
      <c r="F557" s="58">
        <v>13.8</v>
      </c>
      <c r="G557" s="59">
        <f t="shared" si="24"/>
        <v>6.816334941659083E-6</v>
      </c>
      <c r="H557" s="60">
        <f t="shared" si="26"/>
        <v>0.99987586861346356</v>
      </c>
      <c r="I557" s="54" t="str">
        <f t="shared" si="25"/>
        <v>C</v>
      </c>
    </row>
    <row r="558" spans="1:9" x14ac:dyDescent="0.3">
      <c r="A558" s="54" t="s">
        <v>413</v>
      </c>
      <c r="B558" s="65" t="str">
        <f>VLOOKUP($A558,'IMPLANTAÇÃO INSUMOS'!$A$2:$G$349,2,FALSE)</f>
        <v>BUCHA DE REDUÇÃO SOLDAVEL CURTA DIAM. 60 X 50 MM</v>
      </c>
      <c r="C558" s="55" t="str">
        <f>VLOOKUP(A558,'IMPLANTAÇÃO INSUMOS'!$A$2:$G$349,3,FALSE)</f>
        <v xml:space="preserve">un    </v>
      </c>
      <c r="D558" s="56">
        <v>2</v>
      </c>
      <c r="E558" s="57">
        <f>VLOOKUP(A558,'IMPLANTAÇÃO INSUMOS'!$A$2:$G$349,5,FALSE)</f>
        <v>6.51</v>
      </c>
      <c r="F558" s="58">
        <v>13.02</v>
      </c>
      <c r="G558" s="59">
        <f t="shared" si="24"/>
        <v>6.4310638362609605E-6</v>
      </c>
      <c r="H558" s="60">
        <f t="shared" si="26"/>
        <v>0.9998822996772998</v>
      </c>
      <c r="I558" s="54" t="str">
        <f t="shared" si="25"/>
        <v>C</v>
      </c>
    </row>
    <row r="559" spans="1:9" x14ac:dyDescent="0.3">
      <c r="A559" s="54" t="s">
        <v>415</v>
      </c>
      <c r="B559" s="65" t="str">
        <f>VLOOKUP($A559,'IMPLANTAÇÃO INSUMOS'!$A$2:$G$349,2,FALSE)</f>
        <v>TORNEIRA DE MESA PARA LAVATORIO DIAMETRO 1/2"</v>
      </c>
      <c r="C559" s="55" t="str">
        <f>VLOOKUP(A559,'IMPLANTAÇÃO INSUMOS'!$A$2:$G$349,3,FALSE)</f>
        <v xml:space="preserve">un    </v>
      </c>
      <c r="D559" s="56">
        <v>0.20199590000000001</v>
      </c>
      <c r="E559" s="57">
        <f>VLOOKUP(A559,'IMPLANTAÇÃO INSUMOS'!$A$2:$G$349,5,FALSE)</f>
        <v>63.99</v>
      </c>
      <c r="F559" s="58">
        <v>12.92</v>
      </c>
      <c r="G559" s="59">
        <f t="shared" si="24"/>
        <v>6.3816701047996628E-6</v>
      </c>
      <c r="H559" s="60">
        <f t="shared" si="26"/>
        <v>0.99988868134740461</v>
      </c>
      <c r="I559" s="54" t="str">
        <f t="shared" si="25"/>
        <v>C</v>
      </c>
    </row>
    <row r="560" spans="1:9" x14ac:dyDescent="0.3">
      <c r="A560" s="54" t="s">
        <v>420</v>
      </c>
      <c r="B560" s="65" t="str">
        <f>VLOOKUP($A560,'IMPLANTAÇÃO INSUMOS'!$A$2:$G$349,2,FALSE)</f>
        <v>GRELHA QUADRADO BRANCA 150 MM - (ESGOTO)</v>
      </c>
      <c r="C560" s="55" t="str">
        <f>VLOOKUP(A560,'IMPLANTAÇÃO INSUMOS'!$A$2:$G$349,3,FALSE)</f>
        <v xml:space="preserve">un    </v>
      </c>
      <c r="D560" s="56">
        <v>0.90898199999999996</v>
      </c>
      <c r="E560" s="57">
        <f>VLOOKUP(A560,'IMPLANTAÇÃO INSUMOS'!$A$2:$G$349,5,FALSE)</f>
        <v>12.03</v>
      </c>
      <c r="F560" s="58">
        <v>10.93</v>
      </c>
      <c r="G560" s="59">
        <f t="shared" si="24"/>
        <v>5.398734848719839E-6</v>
      </c>
      <c r="H560" s="60">
        <f t="shared" si="26"/>
        <v>0.99989408008225333</v>
      </c>
      <c r="I560" s="54" t="str">
        <f t="shared" si="25"/>
        <v>C</v>
      </c>
    </row>
    <row r="561" spans="1:9" x14ac:dyDescent="0.3">
      <c r="A561" s="54" t="s">
        <v>900</v>
      </c>
      <c r="B561" s="65" t="str">
        <f>VLOOKUP(A561,'REFORMA INSUMOS'!$A$1:$G$384,2,FALSE)</f>
        <v>TE SANITARIO DIAMETRO 100 X 75 mm - (ESGOTO)</v>
      </c>
      <c r="C561" s="55" t="str">
        <f>VLOOKUP(A561,'REFORMA INSUMOS'!$A$1:$G$384,3,FALSE)</f>
        <v xml:space="preserve">un    </v>
      </c>
      <c r="D561" s="56">
        <v>1</v>
      </c>
      <c r="E561" s="57">
        <f>VLOOKUP(A561,'REFORMA INSUMOS'!$A$1:$G$384,5,FALSE)</f>
        <v>10.89</v>
      </c>
      <c r="F561" s="58">
        <v>10.89</v>
      </c>
      <c r="G561" s="59">
        <f t="shared" si="24"/>
        <v>5.3789773561353204E-6</v>
      </c>
      <c r="H561" s="60">
        <f t="shared" si="26"/>
        <v>0.99989945905960942</v>
      </c>
      <c r="I561" s="54" t="str">
        <f t="shared" si="25"/>
        <v>C</v>
      </c>
    </row>
    <row r="562" spans="1:9" x14ac:dyDescent="0.3">
      <c r="A562" s="54">
        <v>2847</v>
      </c>
      <c r="B562" s="65" t="str">
        <f>VLOOKUP($A562,'IMPLANTAÇÃO INSUMOS'!$A$2:$G$349,2,FALSE)</f>
        <v>CHAPA GALVANIZADA Nº 26</v>
      </c>
      <c r="C562" s="55" t="str">
        <f>VLOOKUP(A562,'IMPLANTAÇÃO INSUMOS'!$A$2:$G$349,3,FALSE)</f>
        <v xml:space="preserve">Kg    </v>
      </c>
      <c r="D562" s="56">
        <v>0.58354399999999995</v>
      </c>
      <c r="E562" s="57">
        <f>VLOOKUP(A562,'IMPLANTAÇÃO INSUMOS'!$A$2:$G$349,5,FALSE)</f>
        <v>18.440000000000001</v>
      </c>
      <c r="F562" s="58">
        <v>10.76</v>
      </c>
      <c r="G562" s="59">
        <f t="shared" si="24"/>
        <v>5.3147655052356328E-6</v>
      </c>
      <c r="H562" s="60">
        <f t="shared" si="26"/>
        <v>0.99990477382511467</v>
      </c>
      <c r="I562" s="54" t="str">
        <f t="shared" si="25"/>
        <v>C</v>
      </c>
    </row>
    <row r="563" spans="1:9" x14ac:dyDescent="0.3">
      <c r="A563" s="54">
        <v>2853</v>
      </c>
      <c r="B563" s="65" t="str">
        <f>VLOOKUP($A563,'IMPLANTAÇÃO INSUMOS'!$A$2:$G$349,2,FALSE)</f>
        <v xml:space="preserve">SUPORTE PARA ROLO DE PAPEL HIGIÊNICO 300 A 600M EM ABS </v>
      </c>
      <c r="C563" s="55" t="str">
        <f>VLOOKUP(A563,'IMPLANTAÇÃO INSUMOS'!$A$2:$G$349,3,FALSE)</f>
        <v xml:space="preserve">un    </v>
      </c>
      <c r="D563" s="56">
        <v>0.20199590000000001</v>
      </c>
      <c r="E563" s="57">
        <f>VLOOKUP(A563,'IMPLANTAÇÃO INSUMOS'!$A$2:$G$349,5,FALSE)</f>
        <v>52.1</v>
      </c>
      <c r="F563" s="58">
        <v>10.52</v>
      </c>
      <c r="G563" s="59">
        <f t="shared" si="24"/>
        <v>5.196220549728518E-6</v>
      </c>
      <c r="H563" s="60">
        <f t="shared" si="26"/>
        <v>0.9999099700456644</v>
      </c>
      <c r="I563" s="54" t="str">
        <f t="shared" si="25"/>
        <v>C</v>
      </c>
    </row>
    <row r="564" spans="1:9" x14ac:dyDescent="0.3">
      <c r="A564" s="54" t="s">
        <v>431</v>
      </c>
      <c r="B564" s="65" t="str">
        <f>VLOOKUP($A564,'IMPLANTAÇÃO INSUMOS'!$A$2:$G$349,2,FALSE)</f>
        <v>UNIAO SOLDAVEL DIAMETRO 32 MM</v>
      </c>
      <c r="C564" s="55" t="str">
        <f>VLOOKUP(A564,'IMPLANTAÇÃO INSUMOS'!$A$2:$G$349,3,FALSE)</f>
        <v xml:space="preserve">un    </v>
      </c>
      <c r="D564" s="56">
        <v>0.67332000000000003</v>
      </c>
      <c r="E564" s="57">
        <f>VLOOKUP(A564,'IMPLANTAÇÃO INSUMOS'!$A$2:$G$349,5,FALSE)</f>
        <v>15.16</v>
      </c>
      <c r="F564" s="58">
        <v>10.199999999999999</v>
      </c>
      <c r="G564" s="59">
        <f t="shared" si="24"/>
        <v>5.0381606090523653E-6</v>
      </c>
      <c r="H564" s="60">
        <f t="shared" si="26"/>
        <v>0.99991500820627344</v>
      </c>
      <c r="I564" s="54" t="str">
        <f t="shared" si="25"/>
        <v>C</v>
      </c>
    </row>
    <row r="565" spans="1:9" x14ac:dyDescent="0.3">
      <c r="A565" s="54">
        <v>2858</v>
      </c>
      <c r="B565" s="65" t="str">
        <f>VLOOKUP($A565,'IMPLANTAÇÃO INSUMOS'!$A$2:$G$349,2,FALSE)</f>
        <v>DISPENSER PARA PAPEL TOALHA INTERFOLHA</v>
      </c>
      <c r="C565" s="55" t="str">
        <f>VLOOKUP(A565,'IMPLANTAÇÃO INSUMOS'!$A$2:$G$349,3,FALSE)</f>
        <v xml:space="preserve">un    </v>
      </c>
      <c r="D565" s="56">
        <v>0.20199590000000001</v>
      </c>
      <c r="E565" s="57">
        <f>VLOOKUP(A565,'IMPLANTAÇÃO INSUMOS'!$A$2:$G$349,5,FALSE)</f>
        <v>46.7</v>
      </c>
      <c r="F565" s="58">
        <v>9.43</v>
      </c>
      <c r="G565" s="59">
        <f t="shared" si="24"/>
        <v>4.6578288768003731E-6</v>
      </c>
      <c r="H565" s="60">
        <f t="shared" si="26"/>
        <v>0.99991966603515026</v>
      </c>
      <c r="I565" s="54" t="str">
        <f t="shared" si="25"/>
        <v>C</v>
      </c>
    </row>
    <row r="566" spans="1:9" x14ac:dyDescent="0.3">
      <c r="A566" s="54">
        <v>2996</v>
      </c>
      <c r="B566" s="65" t="str">
        <f>VLOOKUP(A566,'REFORMA INSUMOS'!$A$1:$G$384,2,FALSE)</f>
        <v>CHAPA PERFILADA Nº 11 (3,00 MM)</v>
      </c>
      <c r="C566" s="55" t="str">
        <f>VLOOKUP(A566,'REFORMA INSUMOS'!$A$1:$G$384,3,FALSE)</f>
        <v xml:space="preserve">Kg    </v>
      </c>
      <c r="D566" s="56">
        <v>1.1000000000000001</v>
      </c>
      <c r="E566" s="57">
        <f>VLOOKUP(A566,'REFORMA INSUMOS'!$A$1:$G$384,5,FALSE)</f>
        <v>7.63</v>
      </c>
      <c r="F566" s="58">
        <v>8.39</v>
      </c>
      <c r="G566" s="59">
        <f t="shared" si="24"/>
        <v>4.1441340696028771E-6</v>
      </c>
      <c r="H566" s="60">
        <f t="shared" si="26"/>
        <v>0.99992381016921983</v>
      </c>
      <c r="I566" s="54" t="str">
        <f t="shared" si="25"/>
        <v>C</v>
      </c>
    </row>
    <row r="567" spans="1:9" x14ac:dyDescent="0.3">
      <c r="A567" s="54">
        <v>1374</v>
      </c>
      <c r="B567" s="65" t="str">
        <f>VLOOKUP($A567,'IMPLANTAÇÃO INSUMOS'!$A$2:$G$349,2,FALSE)</f>
        <v>CHAPA DE EMENDA PARA MADEIRAMENTO</v>
      </c>
      <c r="C567" s="55" t="str">
        <f>VLOOKUP(A567,'IMPLANTAÇÃO INSUMOS'!$A$2:$G$349,3,FALSE)</f>
        <v xml:space="preserve">Kg    </v>
      </c>
      <c r="D567" s="56">
        <v>0.38550000000000001</v>
      </c>
      <c r="E567" s="57">
        <f>VLOOKUP(A567,'IMPLANTAÇÃO INSUMOS'!$A$2:$G$349,5,FALSE)</f>
        <v>21.67</v>
      </c>
      <c r="F567" s="58">
        <v>8.35</v>
      </c>
      <c r="G567" s="59">
        <f t="shared" si="24"/>
        <v>4.1243765770183576E-6</v>
      </c>
      <c r="H567" s="60">
        <f t="shared" si="26"/>
        <v>0.99992793454579687</v>
      </c>
      <c r="I567" s="54" t="str">
        <f t="shared" si="25"/>
        <v>C</v>
      </c>
    </row>
    <row r="568" spans="1:9" ht="28.8" x14ac:dyDescent="0.3">
      <c r="A568" s="54" t="s">
        <v>903</v>
      </c>
      <c r="B568" s="65" t="str">
        <f>VLOOKUP(A568,'REFORMA INSUMOS'!$A$1:$G$384,2,FALSE)</f>
        <v>FITA DUPLA FACE (LARGURA: 12MM|COR: TRANSPARENTE|COMPRIMENTO DO ROLO*: 20M| APLICAÇÃO: USO GERAL)*VALORES REFERENCIAIS APROXIMADOS</v>
      </c>
      <c r="C568" s="55" t="str">
        <f>VLOOKUP(A568,'REFORMA INSUMOS'!$A$1:$G$384,3,FALSE)</f>
        <v xml:space="preserve">m     </v>
      </c>
      <c r="D568" s="56">
        <v>3.2759999999999998</v>
      </c>
      <c r="E568" s="57">
        <f>VLOOKUP(A568,'REFORMA INSUMOS'!$A$1:$G$384,5,FALSE)</f>
        <v>2.4500000000000002</v>
      </c>
      <c r="F568" s="58">
        <v>8.02</v>
      </c>
      <c r="G568" s="59">
        <f t="shared" si="24"/>
        <v>3.9613772631960755E-6</v>
      </c>
      <c r="H568" s="60">
        <f t="shared" si="26"/>
        <v>0.99993189592306009</v>
      </c>
      <c r="I568" s="54" t="str">
        <f t="shared" si="25"/>
        <v>C</v>
      </c>
    </row>
    <row r="569" spans="1:9" x14ac:dyDescent="0.3">
      <c r="A569" s="54" t="s">
        <v>905</v>
      </c>
      <c r="B569" s="65" t="str">
        <f>VLOOKUP(A569,'REFORMA INSUMOS'!$A$1:$G$384,2,FALSE)</f>
        <v>JOELHO 90 GRAUS C/ANEL 50 MM</v>
      </c>
      <c r="C569" s="55" t="str">
        <f>VLOOKUP(A569,'REFORMA INSUMOS'!$A$1:$G$384,3,FALSE)</f>
        <v xml:space="preserve">un    </v>
      </c>
      <c r="D569" s="56">
        <v>2</v>
      </c>
      <c r="E569" s="57">
        <f>VLOOKUP(A569,'REFORMA INSUMOS'!$A$1:$G$384,5,FALSE)</f>
        <v>3.98</v>
      </c>
      <c r="F569" s="58">
        <v>7.96</v>
      </c>
      <c r="G569" s="59">
        <f t="shared" si="24"/>
        <v>3.9317410243192973E-6</v>
      </c>
      <c r="H569" s="60">
        <f t="shared" si="26"/>
        <v>0.9999358276640844</v>
      </c>
      <c r="I569" s="54" t="str">
        <f t="shared" si="25"/>
        <v>C</v>
      </c>
    </row>
    <row r="570" spans="1:9" x14ac:dyDescent="0.3">
      <c r="A570" s="54" t="s">
        <v>437</v>
      </c>
      <c r="B570" s="65" t="str">
        <f>VLOOKUP($A570,'IMPLANTAÇÃO INSUMOS'!$A$2:$G$349,2,FALSE)</f>
        <v>LUVA SIMPLES DIAMETRO 50 mm (ESGOTO)</v>
      </c>
      <c r="C570" s="55" t="str">
        <f>VLOOKUP(A570,'IMPLANTAÇÃO INSUMOS'!$A$2:$G$349,3,FALSE)</f>
        <v xml:space="preserve">un    </v>
      </c>
      <c r="D570" s="56">
        <v>3</v>
      </c>
      <c r="E570" s="57">
        <f>VLOOKUP(A570,'IMPLANTAÇÃO INSUMOS'!$A$2:$G$349,5,FALSE)</f>
        <v>2.62</v>
      </c>
      <c r="F570" s="58">
        <v>7.86</v>
      </c>
      <c r="G570" s="59">
        <f t="shared" si="24"/>
        <v>3.8823472928579996E-6</v>
      </c>
      <c r="H570" s="60">
        <f t="shared" si="26"/>
        <v>0.99993971001137727</v>
      </c>
      <c r="I570" s="54" t="str">
        <f t="shared" si="25"/>
        <v>C</v>
      </c>
    </row>
    <row r="571" spans="1:9" x14ac:dyDescent="0.3">
      <c r="A571" s="54" t="s">
        <v>439</v>
      </c>
      <c r="B571" s="65" t="str">
        <f>VLOOKUP($A571,'IMPLANTAÇÃO INSUMOS'!$A$2:$G$349,2,FALSE)</f>
        <v>CURVA 90 GRAUS SOLDAVEL DIAMETRO 32 MM</v>
      </c>
      <c r="C571" s="55" t="str">
        <f>VLOOKUP(A571,'IMPLANTAÇÃO INSUMOS'!$A$2:$G$349,3,FALSE)</f>
        <v xml:space="preserve">un    </v>
      </c>
      <c r="D571" s="56">
        <v>1</v>
      </c>
      <c r="E571" s="57">
        <f>VLOOKUP(A571,'IMPLANTAÇÃO INSUMOS'!$A$2:$G$349,5,FALSE)</f>
        <v>7.86</v>
      </c>
      <c r="F571" s="58">
        <v>7.86</v>
      </c>
      <c r="G571" s="59">
        <f t="shared" si="24"/>
        <v>3.8823472928579996E-6</v>
      </c>
      <c r="H571" s="60">
        <f t="shared" si="26"/>
        <v>0.99994359235867014</v>
      </c>
      <c r="I571" s="54" t="str">
        <f t="shared" si="25"/>
        <v>C</v>
      </c>
    </row>
    <row r="572" spans="1:9" x14ac:dyDescent="0.3">
      <c r="A572" s="54">
        <v>2221</v>
      </c>
      <c r="B572" s="65" t="str">
        <f>VLOOKUP(A572,'REFORMA INSUMOS'!$A$1:$G$384,2,FALSE)</f>
        <v>PARAFUSO COM BUCHA S-8</v>
      </c>
      <c r="C572" s="55" t="str">
        <f>VLOOKUP(A572,'REFORMA INSUMOS'!$A$1:$G$384,3,FALSE)</f>
        <v xml:space="preserve">un    </v>
      </c>
      <c r="D572" s="56">
        <v>8</v>
      </c>
      <c r="E572" s="57">
        <f>VLOOKUP(A572,'REFORMA INSUMOS'!$A$1:$G$384,5,FALSE)</f>
        <v>0.82</v>
      </c>
      <c r="F572" s="58">
        <v>6.56</v>
      </c>
      <c r="G572" s="59">
        <f t="shared" si="24"/>
        <v>3.2402287838611291E-6</v>
      </c>
      <c r="H572" s="60">
        <f t="shared" si="26"/>
        <v>0.99994683258745398</v>
      </c>
      <c r="I572" s="54" t="str">
        <f t="shared" si="25"/>
        <v>C</v>
      </c>
    </row>
    <row r="573" spans="1:9" x14ac:dyDescent="0.3">
      <c r="A573" s="54">
        <v>2467</v>
      </c>
      <c r="B573" s="65" t="str">
        <f>VLOOKUP($A573,'IMPLANTAÇÃO INSUMOS'!$A$2:$G$349,2,FALSE)</f>
        <v>PRIMER SUPER-GALVITE</v>
      </c>
      <c r="C573" s="55" t="str">
        <f>VLOOKUP(A573,'IMPLANTAÇÃO INSUMOS'!$A$2:$G$349,3,FALSE)</f>
        <v xml:space="preserve">l     </v>
      </c>
      <c r="D573" s="56">
        <v>0.1285</v>
      </c>
      <c r="E573" s="57">
        <f>VLOOKUP(A573,'IMPLANTAÇÃO INSUMOS'!$A$2:$G$349,5,FALSE)</f>
        <v>50.34</v>
      </c>
      <c r="F573" s="58">
        <v>6.46</v>
      </c>
      <c r="G573" s="59">
        <f t="shared" si="24"/>
        <v>3.1908350523998314E-6</v>
      </c>
      <c r="H573" s="60">
        <f t="shared" si="26"/>
        <v>0.99995002342250638</v>
      </c>
      <c r="I573" s="54" t="str">
        <f t="shared" si="25"/>
        <v>C</v>
      </c>
    </row>
    <row r="574" spans="1:9" x14ac:dyDescent="0.3">
      <c r="A574" s="54" t="s">
        <v>446</v>
      </c>
      <c r="B574" s="65" t="str">
        <f>VLOOKUP($A574,'IMPLANTAÇÃO INSUMOS'!$A$2:$G$349,2,FALSE)</f>
        <v>LIXA D'AGUA EM FOLHA, COR PRETA, GRAO 100</v>
      </c>
      <c r="C574" s="55" t="str">
        <f>VLOOKUP(A574,'IMPLANTAÇÃO INSUMOS'!$A$2:$G$349,3,FALSE)</f>
        <v xml:space="preserve">un    </v>
      </c>
      <c r="D574" s="56">
        <v>2.6218020000000002</v>
      </c>
      <c r="E574" s="57">
        <f>VLOOKUP(A574,'IMPLANTAÇÃO INSUMOS'!$A$2:$G$349,5,FALSE)</f>
        <v>2.39</v>
      </c>
      <c r="F574" s="58">
        <v>6.26</v>
      </c>
      <c r="G574" s="59">
        <f t="shared" si="24"/>
        <v>3.0920475894772361E-6</v>
      </c>
      <c r="H574" s="60">
        <f t="shared" si="26"/>
        <v>0.99995311547009591</v>
      </c>
      <c r="I574" s="54" t="str">
        <f t="shared" si="25"/>
        <v>C</v>
      </c>
    </row>
    <row r="575" spans="1:9" x14ac:dyDescent="0.3">
      <c r="A575" s="54" t="s">
        <v>448</v>
      </c>
      <c r="B575" s="65" t="str">
        <f>VLOOKUP($A575,'IMPLANTAÇÃO INSUMOS'!$A$2:$G$349,2,FALSE)</f>
        <v>BUCHA DE REDUÇÃO SOLDAVEL LONGA 50 X 32 MM</v>
      </c>
      <c r="C575" s="55" t="str">
        <f>VLOOKUP(A575,'IMPLANTAÇÃO INSUMOS'!$A$2:$G$349,3,FALSE)</f>
        <v xml:space="preserve">un    </v>
      </c>
      <c r="D575" s="56">
        <v>1</v>
      </c>
      <c r="E575" s="57">
        <f>VLOOKUP(A575,'IMPLANTAÇÃO INSUMOS'!$A$2:$G$349,5,FALSE)</f>
        <v>6.16</v>
      </c>
      <c r="F575" s="58">
        <v>6.16</v>
      </c>
      <c r="G575" s="59">
        <f t="shared" si="24"/>
        <v>3.0426538580159384E-6</v>
      </c>
      <c r="H575" s="60">
        <f t="shared" si="26"/>
        <v>0.99995615812395389</v>
      </c>
      <c r="I575" s="54" t="str">
        <f t="shared" si="25"/>
        <v>C</v>
      </c>
    </row>
    <row r="576" spans="1:9" ht="28.8" x14ac:dyDescent="0.3">
      <c r="A576" s="54" t="s">
        <v>908</v>
      </c>
      <c r="B576" s="65" t="str">
        <f>VLOOKUP(A576,'REFORMA INSUMOS'!$A$1:$G$384,2,FALSE)</f>
        <v>ARRUELA LISA, REDONDA, DE LATAO POLIDO, DIAMETRO NOMINAL 5/8", DIAMETRO EXTERNO = 34 MM, DIAMETRO DO FURO = 17 MM, ESPESSURA = *2,5* MM</v>
      </c>
      <c r="C576" s="55" t="str">
        <f>VLOOKUP(A576,'REFORMA INSUMOS'!$A$1:$G$384,3,FALSE)</f>
        <v xml:space="preserve">un    </v>
      </c>
      <c r="D576" s="56">
        <v>4</v>
      </c>
      <c r="E576" s="57">
        <f>VLOOKUP(A576,'REFORMA INSUMOS'!$A$1:$G$384,5,FALSE)</f>
        <v>1.43</v>
      </c>
      <c r="F576" s="58">
        <v>5.72</v>
      </c>
      <c r="G576" s="59">
        <f t="shared" si="24"/>
        <v>2.8253214395862284E-6</v>
      </c>
      <c r="H576" s="60">
        <f t="shared" si="26"/>
        <v>0.99995898344539347</v>
      </c>
      <c r="I576" s="54" t="str">
        <f t="shared" si="25"/>
        <v>C</v>
      </c>
    </row>
    <row r="577" spans="1:9" x14ac:dyDescent="0.3">
      <c r="A577" s="54" t="s">
        <v>451</v>
      </c>
      <c r="B577" s="65" t="str">
        <f>VLOOKUP($A577,'IMPLANTAÇÃO INSUMOS'!$A$2:$G$349,2,FALSE)</f>
        <v>DIGITALIZAÇÃO DE DOCUMENTOS (TIPO DE FORMATO:A1)</v>
      </c>
      <c r="C577" s="55" t="str">
        <f>VLOOKUP(A577,'IMPLANTAÇÃO INSUMOS'!$A$2:$G$349,3,FALSE)</f>
        <v xml:space="preserve">un    </v>
      </c>
      <c r="D577" s="56">
        <v>0.81874800000000003</v>
      </c>
      <c r="E577" s="57">
        <f>VLOOKUP(A577,'IMPLANTAÇÃO INSUMOS'!$A$2:$G$349,5,FALSE)</f>
        <v>6.78</v>
      </c>
      <c r="F577" s="58">
        <v>5.55</v>
      </c>
      <c r="G577" s="59">
        <f t="shared" si="24"/>
        <v>2.7413520961020222E-6</v>
      </c>
      <c r="H577" s="60">
        <f t="shared" si="26"/>
        <v>0.99996172479748957</v>
      </c>
      <c r="I577" s="54" t="str">
        <f t="shared" si="25"/>
        <v>C</v>
      </c>
    </row>
    <row r="578" spans="1:9" x14ac:dyDescent="0.3">
      <c r="A578" s="54">
        <v>2857</v>
      </c>
      <c r="B578" s="65" t="str">
        <f>VLOOKUP($A578,'IMPLANTAÇÃO INSUMOS'!$A$2:$G$349,2,FALSE)</f>
        <v xml:space="preserve">PORTA COPOS DESCARTÁVEIS PARA COPOS DE 300ML </v>
      </c>
      <c r="C578" s="55" t="str">
        <f>VLOOKUP(A578,'IMPLANTAÇÃO INSUMOS'!$A$2:$G$349,3,FALSE)</f>
        <v xml:space="preserve">un    </v>
      </c>
      <c r="D578" s="56">
        <v>0.123442</v>
      </c>
      <c r="E578" s="57">
        <f>VLOOKUP(A578,'IMPLANTAÇÃO INSUMOS'!$A$2:$G$349,5,FALSE)</f>
        <v>44.07</v>
      </c>
      <c r="F578" s="58">
        <v>5.44</v>
      </c>
      <c r="G578" s="59">
        <f t="shared" si="24"/>
        <v>2.6870189914945951E-6</v>
      </c>
      <c r="H578" s="60">
        <f t="shared" si="26"/>
        <v>0.9999644118164811</v>
      </c>
      <c r="I578" s="54" t="str">
        <f t="shared" si="25"/>
        <v>C</v>
      </c>
    </row>
    <row r="579" spans="1:9" x14ac:dyDescent="0.3">
      <c r="A579" s="54" t="s">
        <v>454</v>
      </c>
      <c r="B579" s="65" t="str">
        <f>VLOOKUP($A579,'IMPLANTAÇÃO INSUMOS'!$A$2:$G$349,2,FALSE)</f>
        <v>LUVA SIMPLES DIAMETRO 100 mm - (ESGOTO)</v>
      </c>
      <c r="C579" s="55" t="str">
        <f>VLOOKUP(A579,'IMPLANTAÇÃO INSUMOS'!$A$2:$G$349,3,FALSE)</f>
        <v xml:space="preserve">un    </v>
      </c>
      <c r="D579" s="56">
        <v>1</v>
      </c>
      <c r="E579" s="57">
        <f>VLOOKUP(A579,'IMPLANTAÇÃO INSUMOS'!$A$2:$G$349,5,FALSE)</f>
        <v>5.39</v>
      </c>
      <c r="F579" s="58">
        <v>5.39</v>
      </c>
      <c r="G579" s="59">
        <f t="shared" si="24"/>
        <v>2.6623221257639458E-6</v>
      </c>
      <c r="H579" s="60">
        <f t="shared" si="26"/>
        <v>0.99996707413860686</v>
      </c>
      <c r="I579" s="54" t="str">
        <f t="shared" si="25"/>
        <v>C</v>
      </c>
    </row>
    <row r="580" spans="1:9" x14ac:dyDescent="0.3">
      <c r="A580" s="54">
        <v>3393</v>
      </c>
      <c r="B580" s="65" t="str">
        <f>VLOOKUP(A580,'REFORMA INSUMOS'!$A$1:$G$384,2,FALSE)</f>
        <v>PARAFUSO P/BUCHA S-6</v>
      </c>
      <c r="C580" s="55" t="str">
        <f>VLOOKUP(A580,'REFORMA INSUMOS'!$A$1:$G$384,3,FALSE)</f>
        <v xml:space="preserve">un    </v>
      </c>
      <c r="D580" s="56">
        <v>24</v>
      </c>
      <c r="E580" s="57">
        <f>VLOOKUP(A580,'REFORMA INSUMOS'!$A$1:$G$384,5,FALSE)</f>
        <v>0.22</v>
      </c>
      <c r="F580" s="58">
        <v>5.28</v>
      </c>
      <c r="G580" s="59">
        <f t="shared" si="24"/>
        <v>2.6079890211565187E-6</v>
      </c>
      <c r="H580" s="60">
        <f t="shared" si="26"/>
        <v>0.99996968212762805</v>
      </c>
      <c r="I580" s="54" t="str">
        <f t="shared" si="25"/>
        <v>C</v>
      </c>
    </row>
    <row r="581" spans="1:9" x14ac:dyDescent="0.3">
      <c r="A581" s="54" t="s">
        <v>911</v>
      </c>
      <c r="B581" s="65" t="str">
        <f>VLOOKUP(A581,'REFORMA INSUMOS'!$A$1:$G$384,2,FALSE)</f>
        <v>ESPELHO / PLACA CEGA 4" X 2", PARA INSTALACAO DE TOMADAS E INTERRUPTORES</v>
      </c>
      <c r="C581" s="55" t="str">
        <f>VLOOKUP(A581,'REFORMA INSUMOS'!$A$1:$G$384,3,FALSE)</f>
        <v xml:space="preserve">un    </v>
      </c>
      <c r="D581" s="56">
        <v>2</v>
      </c>
      <c r="E581" s="57">
        <f>VLOOKUP(A581,'REFORMA INSUMOS'!$A$1:$G$384,5,FALSE)</f>
        <v>2.1800000000000002</v>
      </c>
      <c r="F581" s="58">
        <v>4.3600000000000003</v>
      </c>
      <c r="G581" s="59">
        <f t="shared" si="24"/>
        <v>2.15356669171258E-6</v>
      </c>
      <c r="H581" s="60">
        <f t="shared" si="26"/>
        <v>0.9999718356943198</v>
      </c>
      <c r="I581" s="54" t="str">
        <f t="shared" si="25"/>
        <v>C</v>
      </c>
    </row>
    <row r="582" spans="1:9" x14ac:dyDescent="0.3">
      <c r="A582" s="54">
        <v>2794</v>
      </c>
      <c r="B582" s="65" t="str">
        <f>VLOOKUP($A582,'IMPLANTAÇÃO INSUMOS'!$A$2:$G$349,2,FALSE)</f>
        <v>FERRO CHATO 1/2" X 4"</v>
      </c>
      <c r="C582" s="55" t="str">
        <f>VLOOKUP(A582,'IMPLANTAÇÃO INSUMOS'!$A$2:$G$349,3,FALSE)</f>
        <v xml:space="preserve">Kg    </v>
      </c>
      <c r="D582" s="56">
        <v>0.35139999999999999</v>
      </c>
      <c r="E582" s="57">
        <f>VLOOKUP(A582,'IMPLANTAÇÃO INSUMOS'!$A$2:$G$349,5,FALSE)</f>
        <v>11.52</v>
      </c>
      <c r="F582" s="58">
        <v>4.04</v>
      </c>
      <c r="G582" s="59">
        <f t="shared" si="24"/>
        <v>1.9955067510364273E-6</v>
      </c>
      <c r="H582" s="60">
        <f t="shared" si="26"/>
        <v>0.99997383120107086</v>
      </c>
      <c r="I582" s="54" t="str">
        <f t="shared" si="25"/>
        <v>C</v>
      </c>
    </row>
    <row r="583" spans="1:9" x14ac:dyDescent="0.3">
      <c r="A583" s="54" t="s">
        <v>464</v>
      </c>
      <c r="B583" s="65" t="str">
        <f>VLOOKUP($A583,'IMPLANTAÇÃO INSUMOS'!$A$2:$G$349,2,FALSE)</f>
        <v>CURVA 90 GRAUS SOLDAVEL DIAMETRO 25 MM</v>
      </c>
      <c r="C583" s="55" t="str">
        <f>VLOOKUP(A583,'IMPLANTAÇÃO INSUMOS'!$A$2:$G$349,3,FALSE)</f>
        <v xml:space="preserve">un    </v>
      </c>
      <c r="D583" s="56">
        <v>1</v>
      </c>
      <c r="E583" s="57">
        <f>VLOOKUP(A583,'IMPLANTAÇÃO INSUMOS'!$A$2:$G$349,5,FALSE)</f>
        <v>3.98</v>
      </c>
      <c r="F583" s="58">
        <v>3.98</v>
      </c>
      <c r="G583" s="59">
        <f t="shared" si="24"/>
        <v>1.9658705121596486E-6</v>
      </c>
      <c r="H583" s="60">
        <f t="shared" si="26"/>
        <v>0.99997579707158302</v>
      </c>
      <c r="I583" s="54" t="str">
        <f t="shared" si="25"/>
        <v>C</v>
      </c>
    </row>
    <row r="584" spans="1:9" x14ac:dyDescent="0.3">
      <c r="A584" s="54">
        <v>3070</v>
      </c>
      <c r="B584" s="65" t="str">
        <f>VLOOKUP(A584,'REFORMA INSUMOS'!$A$1:$G$384,2,FALSE)</f>
        <v>BUCHA DE NYLON S-6</v>
      </c>
      <c r="C584" s="55" t="str">
        <f>VLOOKUP(A584,'REFORMA INSUMOS'!$A$1:$G$384,3,FALSE)</f>
        <v xml:space="preserve">un    </v>
      </c>
      <c r="D584" s="56">
        <v>24</v>
      </c>
      <c r="E584" s="57">
        <f>VLOOKUP(A584,'REFORMA INSUMOS'!$A$1:$G$384,5,FALSE)</f>
        <v>0.16</v>
      </c>
      <c r="F584" s="58">
        <v>3.84</v>
      </c>
      <c r="G584" s="59">
        <f t="shared" si="24"/>
        <v>1.8967192881138318E-6</v>
      </c>
      <c r="H584" s="60">
        <f t="shared" si="26"/>
        <v>0.99997769379087109</v>
      </c>
      <c r="I584" s="54" t="str">
        <f t="shared" si="25"/>
        <v>C</v>
      </c>
    </row>
    <row r="585" spans="1:9" x14ac:dyDescent="0.3">
      <c r="A585" s="54" t="s">
        <v>466</v>
      </c>
      <c r="B585" s="65" t="str">
        <f>VLOOKUP($A585,'IMPLANTAÇÃO INSUMOS'!$A$2:$G$349,2,FALSE)</f>
        <v>TUBO DE DESPEJO PARA VÁLVULA (PIA/TANQUE)</v>
      </c>
      <c r="C585" s="55" t="str">
        <f>VLOOKUP(A585,'IMPLANTAÇÃO INSUMOS'!$A$2:$G$349,3,FALSE)</f>
        <v xml:space="preserve">un    </v>
      </c>
      <c r="D585" s="56">
        <v>0.42643599999999998</v>
      </c>
      <c r="E585" s="57">
        <f>VLOOKUP(A585,'IMPLANTAÇÃO INSUMOS'!$A$2:$G$349,5,FALSE)</f>
        <v>8.75</v>
      </c>
      <c r="F585" s="58">
        <v>3.73</v>
      </c>
      <c r="G585" s="59">
        <f t="shared" si="24"/>
        <v>1.8423861835064043E-6</v>
      </c>
      <c r="H585" s="60">
        <f t="shared" si="26"/>
        <v>0.9999795361770546</v>
      </c>
      <c r="I585" s="54" t="str">
        <f t="shared" si="25"/>
        <v>C</v>
      </c>
    </row>
    <row r="586" spans="1:9" x14ac:dyDescent="0.3">
      <c r="A586" s="54">
        <v>2779</v>
      </c>
      <c r="B586" s="65" t="str">
        <f>VLOOKUP($A586,'IMPLANTAÇÃO INSUMOS'!$A$2:$G$349,2,FALSE)</f>
        <v>COMPACTADOR DE PLACA VIBRATÓRIA A GASOLINA POTÊNCIA 3HP</v>
      </c>
      <c r="C586" s="55" t="str">
        <f>VLOOKUP(A586,'IMPLANTAÇÃO INSUMOS'!$A$2:$G$349,3,FALSE)</f>
        <v xml:space="preserve">h     </v>
      </c>
      <c r="D586" s="56">
        <v>0.475242</v>
      </c>
      <c r="E586" s="57">
        <f>VLOOKUP(A586,'IMPLANTAÇÃO INSUMOS'!$A$2:$G$349,5,FALSE)</f>
        <v>7.34</v>
      </c>
      <c r="F586" s="58">
        <v>3.48</v>
      </c>
      <c r="G586" s="59">
        <f t="shared" si="24"/>
        <v>1.7189018548531601E-6</v>
      </c>
      <c r="H586" s="60">
        <f t="shared" si="26"/>
        <v>0.99998125507890945</v>
      </c>
      <c r="I586" s="54" t="str">
        <f t="shared" si="25"/>
        <v>C</v>
      </c>
    </row>
    <row r="587" spans="1:9" x14ac:dyDescent="0.3">
      <c r="A587" s="54" t="s">
        <v>469</v>
      </c>
      <c r="B587" s="65" t="str">
        <f>VLOOKUP($A587,'IMPLANTAÇÃO INSUMOS'!$A$2:$G$349,2,FALSE)</f>
        <v>SIFAO FLEXIVEL UNIVERSAL (SANFONADO) EM PVC PARA LAVATORIO</v>
      </c>
      <c r="C587" s="55" t="str">
        <f>VLOOKUP(A587,'IMPLANTAÇÃO INSUMOS'!$A$2:$G$349,3,FALSE)</f>
        <v xml:space="preserve">un    </v>
      </c>
      <c r="D587" s="56">
        <v>0.42643599999999998</v>
      </c>
      <c r="E587" s="57">
        <f>VLOOKUP(A587,'IMPLANTAÇÃO INSUMOS'!$A$2:$G$349,5,FALSE)</f>
        <v>8.1300000000000008</v>
      </c>
      <c r="F587" s="58">
        <v>3.46</v>
      </c>
      <c r="G587" s="59">
        <f t="shared" si="24"/>
        <v>1.7090231085609004E-6</v>
      </c>
      <c r="H587" s="60">
        <f t="shared" si="26"/>
        <v>0.99998296410201803</v>
      </c>
      <c r="I587" s="54" t="str">
        <f t="shared" si="25"/>
        <v>C</v>
      </c>
    </row>
    <row r="588" spans="1:9" x14ac:dyDescent="0.3">
      <c r="A588" s="54">
        <v>3335</v>
      </c>
      <c r="B588" s="65" t="str">
        <f>VLOOKUP($A588,'IMPLANTAÇÃO INSUMOS'!$A$2:$G$349,2,FALSE)</f>
        <v>INTERRUPTOR PARALELO DUPLO (2 SECOES) - (SUPORTE+MÓDULOS+ESPELHO)</v>
      </c>
      <c r="C588" s="55" t="str">
        <f>VLOOKUP(A588,'IMPLANTAÇÃO INSUMOS'!$A$2:$G$349,3,FALSE)</f>
        <v xml:space="preserve">un    </v>
      </c>
      <c r="D588" s="56">
        <v>0.20199590000000001</v>
      </c>
      <c r="E588" s="57">
        <f>VLOOKUP(A588,'IMPLANTAÇÃO INSUMOS'!$A$2:$G$349,5,FALSE)</f>
        <v>16.760000000000002</v>
      </c>
      <c r="F588" s="58">
        <v>3.38</v>
      </c>
      <c r="G588" s="59">
        <f t="shared" si="24"/>
        <v>1.6695081233918622E-6</v>
      </c>
      <c r="H588" s="60">
        <f t="shared" si="26"/>
        <v>0.99998463361014145</v>
      </c>
      <c r="I588" s="54" t="str">
        <f t="shared" si="25"/>
        <v>C</v>
      </c>
    </row>
    <row r="589" spans="1:9" x14ac:dyDescent="0.3">
      <c r="A589" s="54">
        <v>3823</v>
      </c>
      <c r="B589" s="65" t="str">
        <f>VLOOKUP(A589,'REFORMA INSUMOS'!$A$1:$G$384,2,FALSE)</f>
        <v>PARAFUSOS SEXTAVADO D=1/4" X 5/8"</v>
      </c>
      <c r="C589" s="55" t="str">
        <f>VLOOKUP(A589,'REFORMA INSUMOS'!$A$1:$G$384,3,FALSE)</f>
        <v xml:space="preserve">un    </v>
      </c>
      <c r="D589" s="56">
        <v>10</v>
      </c>
      <c r="E589" s="57">
        <f>VLOOKUP(A589,'REFORMA INSUMOS'!$A$1:$G$384,5,FALSE)</f>
        <v>0.32</v>
      </c>
      <c r="F589" s="58">
        <v>3.2</v>
      </c>
      <c r="G589" s="59">
        <f t="shared" ref="G589:G603" si="27">F589/$F$604</f>
        <v>1.5805994067615266E-6</v>
      </c>
      <c r="H589" s="60">
        <f t="shared" si="26"/>
        <v>0.99998621420954825</v>
      </c>
      <c r="I589" s="54" t="str">
        <f t="shared" ref="I589:I603" si="28">IF(H589&lt;=$M$12,"A",IF(H589&lt;=$M$13,"B","C"))</f>
        <v>C</v>
      </c>
    </row>
    <row r="590" spans="1:9" x14ac:dyDescent="0.3">
      <c r="A590" s="54" t="s">
        <v>472</v>
      </c>
      <c r="B590" s="65" t="str">
        <f>VLOOKUP($A590,'IMPLANTAÇÃO INSUMOS'!$A$2:$G$349,2,FALSE)</f>
        <v>PLOTAGEM (TIPO DE PAPEL: SULFITE, GRAMATURA: 90GR/CM2, TIPO DE FORMATO: A1)</v>
      </c>
      <c r="C590" s="55" t="str">
        <f>VLOOKUP(A590,'IMPLANTAÇÃO INSUMOS'!$A$2:$G$349,3,FALSE)</f>
        <v xml:space="preserve">un    </v>
      </c>
      <c r="D590" s="56">
        <v>0.35089199999999998</v>
      </c>
      <c r="E590" s="57">
        <f>VLOOKUP(A590,'IMPLANTAÇÃO INSUMOS'!$A$2:$G$349,5,FALSE)</f>
        <v>9.1</v>
      </c>
      <c r="F590" s="58">
        <v>3.19</v>
      </c>
      <c r="G590" s="59">
        <f t="shared" si="27"/>
        <v>1.5756600336153967E-6</v>
      </c>
      <c r="H590" s="60">
        <f t="shared" ref="H590:H603" si="29">G590+H589</f>
        <v>0.99998778986958192</v>
      </c>
      <c r="I590" s="54" t="str">
        <f t="shared" si="28"/>
        <v>C</v>
      </c>
    </row>
    <row r="591" spans="1:9" ht="28.8" x14ac:dyDescent="0.3">
      <c r="A591" s="54" t="s">
        <v>915</v>
      </c>
      <c r="B591" s="65" t="str">
        <f>VLOOKUP(A591,'REFORMA INSUMOS'!$A$1:$G$384,2,FALSE)</f>
        <v>BUCHA DE NYLON SEM ABA S10, COM PARAFUSO DE 6,10 X 65 MM EM ACO ZINCADO COM ROSCA SOBERBA, CABECA CHATA E FENDA PHILLIPS</v>
      </c>
      <c r="C591" s="55" t="str">
        <f>VLOOKUP(A591,'REFORMA INSUMOS'!$A$1:$G$384,3,FALSE)</f>
        <v xml:space="preserve">un    </v>
      </c>
      <c r="D591" s="56">
        <v>4</v>
      </c>
      <c r="E591" s="57">
        <f>VLOOKUP(A591,'REFORMA INSUMOS'!$A$1:$G$384,5,FALSE)</f>
        <v>0.79</v>
      </c>
      <c r="F591" s="58">
        <v>3.16</v>
      </c>
      <c r="G591" s="59">
        <f t="shared" si="27"/>
        <v>1.5608419141770074E-6</v>
      </c>
      <c r="H591" s="60">
        <f t="shared" si="29"/>
        <v>0.99998935071149608</v>
      </c>
      <c r="I591" s="54" t="str">
        <f t="shared" si="28"/>
        <v>C</v>
      </c>
    </row>
    <row r="592" spans="1:9" x14ac:dyDescent="0.3">
      <c r="A592" s="54">
        <v>3815</v>
      </c>
      <c r="B592" s="65" t="str">
        <f>VLOOKUP(A592,'REFORMA INSUMOS'!$A$1:$G$384,2,FALSE)</f>
        <v>PORCA SEXTAVADA D = 5/16"</v>
      </c>
      <c r="C592" s="55" t="str">
        <f>VLOOKUP(A592,'REFORMA INSUMOS'!$A$1:$G$384,3,FALSE)</f>
        <v xml:space="preserve">un    </v>
      </c>
      <c r="D592" s="56">
        <v>12</v>
      </c>
      <c r="E592" s="57">
        <f>VLOOKUP(A592,'REFORMA INSUMOS'!$A$1:$G$384,5,FALSE)</f>
        <v>0.23</v>
      </c>
      <c r="F592" s="58">
        <v>2.76</v>
      </c>
      <c r="G592" s="59">
        <f t="shared" si="27"/>
        <v>1.3632669883318165E-6</v>
      </c>
      <c r="H592" s="60">
        <f t="shared" si="29"/>
        <v>0.99999071397848438</v>
      </c>
      <c r="I592" s="54" t="str">
        <f t="shared" si="28"/>
        <v>C</v>
      </c>
    </row>
    <row r="593" spans="1:9" x14ac:dyDescent="0.3">
      <c r="A593" s="54">
        <v>2427</v>
      </c>
      <c r="B593" s="65" t="str">
        <f>VLOOKUP($A593,'IMPLANTAÇÃO INSUMOS'!$A$2:$G$349,2,FALSE)</f>
        <v>PREGO 17 X 21</v>
      </c>
      <c r="C593" s="55" t="str">
        <f>VLOOKUP(A593,'IMPLANTAÇÃO INSUMOS'!$A$2:$G$349,3,FALSE)</f>
        <v xml:space="preserve">Kg    </v>
      </c>
      <c r="D593" s="56">
        <v>0.1403248</v>
      </c>
      <c r="E593" s="57">
        <f>VLOOKUP(A593,'IMPLANTAÇÃO INSUMOS'!$A$2:$G$349,5,FALSE)</f>
        <v>19.559999999999999</v>
      </c>
      <c r="F593" s="58">
        <v>2.74</v>
      </c>
      <c r="G593" s="59">
        <f t="shared" si="27"/>
        <v>1.3533882420395572E-6</v>
      </c>
      <c r="H593" s="60">
        <f t="shared" si="29"/>
        <v>0.99999206736672641</v>
      </c>
      <c r="I593" s="54" t="str">
        <f t="shared" si="28"/>
        <v>C</v>
      </c>
    </row>
    <row r="594" spans="1:9" ht="28.8" x14ac:dyDescent="0.3">
      <c r="A594" s="54" t="s">
        <v>918</v>
      </c>
      <c r="B594" s="65" t="str">
        <f>VLOOKUP(A594,'REFORMA INSUMOS'!$A$1:$G$384,2,FALSE)</f>
        <v>SUPORTE DE FIXACAO PARA ESPELHO / PLACA 4" X 2", PARA 3 MODULOS, PARA INSTALACAO DE TOMADAS E INTERRUPTORES (SOMENTE SUPORTE)</v>
      </c>
      <c r="C594" s="55" t="str">
        <f>VLOOKUP(A594,'REFORMA INSUMOS'!$A$1:$G$384,3,FALSE)</f>
        <v xml:space="preserve">un    </v>
      </c>
      <c r="D594" s="56">
        <v>2</v>
      </c>
      <c r="E594" s="57">
        <f>VLOOKUP(A594,'REFORMA INSUMOS'!$A$1:$G$384,5,FALSE)</f>
        <v>1.36</v>
      </c>
      <c r="F594" s="58">
        <v>2.72</v>
      </c>
      <c r="G594" s="59">
        <f t="shared" si="27"/>
        <v>1.3435094957472975E-6</v>
      </c>
      <c r="H594" s="60">
        <f t="shared" si="29"/>
        <v>0.99999341087622218</v>
      </c>
      <c r="I594" s="54" t="str">
        <f t="shared" si="28"/>
        <v>C</v>
      </c>
    </row>
    <row r="595" spans="1:9" x14ac:dyDescent="0.3">
      <c r="A595" s="54" t="s">
        <v>477</v>
      </c>
      <c r="B595" s="65" t="str">
        <f>VLOOKUP($A595,'IMPLANTAÇÃO INSUMOS'!$A$2:$G$349,2,FALSE)</f>
        <v>VALVULA PARA LAVATORIO PVC 1"</v>
      </c>
      <c r="C595" s="55" t="str">
        <f>VLOOKUP(A595,'IMPLANTAÇÃO INSUMOS'!$A$2:$G$349,3,FALSE)</f>
        <v xml:space="preserve">un    </v>
      </c>
      <c r="D595" s="56">
        <v>0.42643599999999998</v>
      </c>
      <c r="E595" s="57">
        <f>VLOOKUP(A595,'IMPLANTAÇÃO INSUMOS'!$A$2:$G$349,5,FALSE)</f>
        <v>6.2</v>
      </c>
      <c r="F595" s="58">
        <v>2.64</v>
      </c>
      <c r="G595" s="59">
        <f t="shared" si="27"/>
        <v>1.3039945105782594E-6</v>
      </c>
      <c r="H595" s="60">
        <f t="shared" si="29"/>
        <v>0.99999471487073277</v>
      </c>
      <c r="I595" s="54" t="str">
        <f t="shared" si="28"/>
        <v>C</v>
      </c>
    </row>
    <row r="596" spans="1:9" x14ac:dyDescent="0.3">
      <c r="A596" s="54">
        <v>2370</v>
      </c>
      <c r="B596" s="65" t="str">
        <f>VLOOKUP($A596,'IMPLANTAÇÃO INSUMOS'!$A$2:$G$349,2,FALSE)</f>
        <v>CHAPA PERFILADA Nº 14</v>
      </c>
      <c r="C596" s="55" t="str">
        <f>VLOOKUP(A596,'IMPLANTAÇÃO INSUMOS'!$A$2:$G$349,3,FALSE)</f>
        <v xml:space="preserve">Kg    </v>
      </c>
      <c r="D596" s="56">
        <v>0.32303300000000001</v>
      </c>
      <c r="E596" s="57">
        <f>VLOOKUP(A596,'IMPLANTAÇÃO INSUMOS'!$A$2:$G$349,5,FALSE)</f>
        <v>7.98</v>
      </c>
      <c r="F596" s="58">
        <v>2.57</v>
      </c>
      <c r="G596" s="59">
        <f t="shared" si="27"/>
        <v>1.2694188985553508E-6</v>
      </c>
      <c r="H596" s="60">
        <f t="shared" si="29"/>
        <v>0.99999598428963132</v>
      </c>
      <c r="I596" s="54" t="str">
        <f t="shared" si="28"/>
        <v>C</v>
      </c>
    </row>
    <row r="597" spans="1:9" x14ac:dyDescent="0.3">
      <c r="A597" s="54">
        <v>2792</v>
      </c>
      <c r="B597" s="65" t="str">
        <f>VLOOKUP($A597,'IMPLANTAÇÃO INSUMOS'!$A$2:$G$349,2,FALSE)</f>
        <v>CALCÁRIO</v>
      </c>
      <c r="C597" s="55" t="str">
        <f>VLOOKUP(A597,'IMPLANTAÇÃO INSUMOS'!$A$2:$G$349,3,FALSE)</f>
        <v xml:space="preserve">Kg    </v>
      </c>
      <c r="D597" s="56">
        <v>11.84</v>
      </c>
      <c r="E597" s="57">
        <f>VLOOKUP(A597,'IMPLANTAÇÃO INSUMOS'!$A$2:$G$349,5,FALSE)</f>
        <v>0.13</v>
      </c>
      <c r="F597" s="58">
        <v>1.53</v>
      </c>
      <c r="G597" s="59">
        <f t="shared" si="27"/>
        <v>7.5572409135785486E-7</v>
      </c>
      <c r="H597" s="60">
        <f t="shared" si="29"/>
        <v>0.99999674001372263</v>
      </c>
      <c r="I597" s="54" t="str">
        <f t="shared" si="28"/>
        <v>C</v>
      </c>
    </row>
    <row r="598" spans="1:9" x14ac:dyDescent="0.3">
      <c r="A598" s="54">
        <v>2430</v>
      </c>
      <c r="B598" s="65" t="str">
        <f>VLOOKUP(A598,'REFORMA INSUMOS'!$A$1:$G$384,2,FALSE)</f>
        <v>FITA CREPE 19MM</v>
      </c>
      <c r="C598" s="55" t="str">
        <f>VLOOKUP(A598,'REFORMA INSUMOS'!$A$1:$G$384,3,FALSE)</f>
        <v xml:space="preserve">m     </v>
      </c>
      <c r="D598" s="56">
        <v>13.50996</v>
      </c>
      <c r="E598" s="57">
        <f>VLOOKUP(A598,'REFORMA INSUMOS'!$A$1:$G$384,5,FALSE)</f>
        <v>0.11</v>
      </c>
      <c r="F598" s="58">
        <v>1.48</v>
      </c>
      <c r="G598" s="59">
        <f t="shared" si="27"/>
        <v>7.3102722562720603E-7</v>
      </c>
      <c r="H598" s="60">
        <f t="shared" si="29"/>
        <v>0.99999747104094827</v>
      </c>
      <c r="I598" s="54" t="str">
        <f t="shared" si="28"/>
        <v>C</v>
      </c>
    </row>
    <row r="599" spans="1:9" x14ac:dyDescent="0.3">
      <c r="A599" s="54" t="s">
        <v>484</v>
      </c>
      <c r="B599" s="65" t="str">
        <f>VLOOKUP($A599,'IMPLANTAÇÃO INSUMOS'!$A$2:$G$349,2,FALSE)</f>
        <v>LIGACAO FLEXIVEL (ENGATE) PVC 1/2"</v>
      </c>
      <c r="C599" s="55" t="str">
        <f>VLOOKUP(A599,'IMPLANTAÇÃO INSUMOS'!$A$2:$G$349,3,FALSE)</f>
        <v xml:space="preserve">un    </v>
      </c>
      <c r="D599" s="56">
        <v>0.42643599999999998</v>
      </c>
      <c r="E599" s="57">
        <f>VLOOKUP(A599,'IMPLANTAÇÃO INSUMOS'!$A$2:$G$349,5,FALSE)</f>
        <v>3.44</v>
      </c>
      <c r="F599" s="58">
        <v>1.46</v>
      </c>
      <c r="G599" s="59">
        <f t="shared" si="27"/>
        <v>7.2114847933494643E-7</v>
      </c>
      <c r="H599" s="60">
        <f t="shared" si="29"/>
        <v>0.99999819218942765</v>
      </c>
      <c r="I599" s="54" t="str">
        <f t="shared" si="28"/>
        <v>C</v>
      </c>
    </row>
    <row r="600" spans="1:9" x14ac:dyDescent="0.3">
      <c r="A600" s="54">
        <v>2962</v>
      </c>
      <c r="B600" s="65" t="str">
        <f>VLOOKUP($A600,'IMPLANTAÇÃO INSUMOS'!$A$2:$G$349,2,FALSE)</f>
        <v>FABRICAÇÃO / MONTAGEM</v>
      </c>
      <c r="C600" s="55" t="str">
        <f>VLOOKUP(A600,'IMPLANTAÇÃO INSUMOS'!$A$2:$G$349,3,FALSE)</f>
        <v xml:space="preserve">un    </v>
      </c>
      <c r="D600" s="56">
        <v>30.19</v>
      </c>
      <c r="E600" s="57">
        <f>VLOOKUP(A600,'IMPLANTAÇÃO INSUMOS'!$A$2:$G$349,5,FALSE)</f>
        <v>0.04</v>
      </c>
      <c r="F600" s="58">
        <v>1.2</v>
      </c>
      <c r="G600" s="59">
        <f t="shared" si="27"/>
        <v>5.9272477753557241E-7</v>
      </c>
      <c r="H600" s="60">
        <f t="shared" si="29"/>
        <v>0.99999878491420513</v>
      </c>
      <c r="I600" s="54" t="str">
        <f t="shared" si="28"/>
        <v>C</v>
      </c>
    </row>
    <row r="601" spans="1:9" ht="43.2" x14ac:dyDescent="0.3">
      <c r="A601" s="54">
        <v>2399</v>
      </c>
      <c r="B601" s="65" t="str">
        <f>VLOOKUP($A601,'IMPLANTAÇÃO INSUMOS'!$A$2:$G$349,2,FALSE)</f>
        <v>MESA VIBRATÓRIA DE 2X1M, MOTOR DE 1,5CV 2 POLOS COM 3.500 RPM, COM REGULAGEM DA VIBRAÇÃO. (MANUTENÇÃO E DEPRECIAÇÃO DO EQUIPAMENTO) - PREÇO DO EQUIPAMENTO NOVO DIVIDIDO POR 1000</v>
      </c>
      <c r="C601" s="55" t="str">
        <f>VLOOKUP(A601,'IMPLANTAÇÃO INSUMOS'!$A$2:$G$349,3,FALSE)</f>
        <v xml:space="preserve">un    </v>
      </c>
      <c r="D601" s="56">
        <v>7.2455900000000004E-2</v>
      </c>
      <c r="E601" s="57">
        <f>VLOOKUP(A601,'IMPLANTAÇÃO INSUMOS'!$A$2:$G$349,5,FALSE)</f>
        <v>13.19</v>
      </c>
      <c r="F601" s="58">
        <v>0.95</v>
      </c>
      <c r="G601" s="59">
        <f t="shared" si="27"/>
        <v>4.6924044888232814E-7</v>
      </c>
      <c r="H601" s="60">
        <f t="shared" si="29"/>
        <v>0.99999925415465396</v>
      </c>
      <c r="I601" s="54" t="str">
        <f t="shared" si="28"/>
        <v>C</v>
      </c>
    </row>
    <row r="602" spans="1:9" x14ac:dyDescent="0.3">
      <c r="A602" s="54">
        <v>1216</v>
      </c>
      <c r="B602" s="65" t="str">
        <f>VLOOKUP(A602,'REFORMA INSUMOS'!$A$1:$G$384,2,FALSE)</f>
        <v>CIMENTO BRANCO</v>
      </c>
      <c r="C602" s="55" t="str">
        <f>VLOOKUP(A602,'REFORMA INSUMOS'!$A$1:$G$384,3,FALSE)</f>
        <v xml:space="preserve">Kg    </v>
      </c>
      <c r="D602" s="56">
        <v>0.1125</v>
      </c>
      <c r="E602" s="57">
        <f>VLOOKUP(A602,'REFORMA INSUMOS'!$A$1:$G$384,5,FALSE)</f>
        <v>6.83</v>
      </c>
      <c r="F602" s="58">
        <v>0.76</v>
      </c>
      <c r="G602" s="59">
        <f t="shared" si="27"/>
        <v>3.7539235910586256E-7</v>
      </c>
      <c r="H602" s="60">
        <f t="shared" si="29"/>
        <v>0.99999962954701305</v>
      </c>
      <c r="I602" s="54" t="str">
        <f t="shared" si="28"/>
        <v>C</v>
      </c>
    </row>
    <row r="603" spans="1:9" ht="43.2" x14ac:dyDescent="0.3">
      <c r="A603" s="54">
        <v>2824</v>
      </c>
      <c r="B603" s="65" t="str">
        <f>VLOOKUP(A603,'REFORMA INSUMOS'!$A$1:$G$384,2,FALSE)</f>
        <v>MÁQUINA LAVA A JATO DE ÁGUA FRIA PRESSÃO MÍNIMA DE 1700 PSI (LBF/POL ²) COM ESGUICHO E MANGUEIRA ( MANUTENÇÃO E DEPRECIAÇÃO DE EQUIPAMENTO) - PREÇO DO EQUIPAMENTO NOVO DIVIDIDO POR 1.000</v>
      </c>
      <c r="C603" s="55" t="str">
        <f>VLOOKUP(A603,'REFORMA INSUMOS'!$A$1:$G$384,3,FALSE)</f>
        <v xml:space="preserve">un    </v>
      </c>
      <c r="D603" s="56">
        <v>0.204516</v>
      </c>
      <c r="E603" s="57">
        <f>VLOOKUP(A603,'REFORMA INSUMOS'!$A$1:$G$384,5,FALSE)</f>
        <v>3.7</v>
      </c>
      <c r="F603" s="58">
        <v>0.75</v>
      </c>
      <c r="G603" s="59">
        <f t="shared" si="27"/>
        <v>3.7045298595973276E-7</v>
      </c>
      <c r="H603" s="60">
        <f t="shared" si="29"/>
        <v>0.999999999999999</v>
      </c>
      <c r="I603" s="54" t="str">
        <f t="shared" si="28"/>
        <v>C</v>
      </c>
    </row>
    <row r="604" spans="1:9" x14ac:dyDescent="0.3">
      <c r="F604" s="30">
        <f>SUM(F12:F603)</f>
        <v>2024548.4000000015</v>
      </c>
    </row>
  </sheetData>
  <sortState xmlns:xlrd2="http://schemas.microsoft.com/office/spreadsheetml/2017/richdata2" ref="A12:G603">
    <sortCondition descending="1" ref="F12:F603"/>
  </sortState>
  <dataConsolidate topLabels="1">
    <dataRefs count="2">
      <dataRef ref="A1:G349" sheet="IMPLANTAÇÃO INSUMOS"/>
      <dataRef ref="A1:G384" sheet="REFORMA INSUMOS"/>
    </dataRefs>
  </dataConsolidate>
  <mergeCells count="4">
    <mergeCell ref="A7:C7"/>
    <mergeCell ref="A8:C8"/>
    <mergeCell ref="A9:C9"/>
    <mergeCell ref="A10:I10"/>
  </mergeCells>
  <conditionalFormatting sqref="I12:I1048576">
    <cfRule type="cellIs" dxfId="14" priority="13" operator="equal">
      <formula>$L$14</formula>
    </cfRule>
    <cfRule type="cellIs" dxfId="13" priority="14" operator="equal">
      <formula>$L$13</formula>
    </cfRule>
    <cfRule type="cellIs" dxfId="12" priority="15" operator="equal">
      <formula>$L$12</formula>
    </cfRule>
  </conditionalFormatting>
  <conditionalFormatting sqref="I1:I9">
    <cfRule type="cellIs" dxfId="11" priority="10" operator="equal">
      <formula>$L$13</formula>
    </cfRule>
    <cfRule type="cellIs" dxfId="10" priority="11" operator="equal">
      <formula>$L$12</formula>
    </cfRule>
    <cfRule type="cellIs" dxfId="9" priority="12" operator="equal">
      <formula>$L$11</formula>
    </cfRule>
  </conditionalFormatting>
  <conditionalFormatting sqref="I1:I9">
    <cfRule type="cellIs" dxfId="8" priority="7" operator="equal">
      <formula>$K$13</formula>
    </cfRule>
    <cfRule type="cellIs" dxfId="7" priority="8" operator="equal">
      <formula>$K$12</formula>
    </cfRule>
    <cfRule type="cellIs" dxfId="6" priority="9" operator="equal">
      <formula>$K$11</formula>
    </cfRule>
  </conditionalFormatting>
  <conditionalFormatting sqref="A10">
    <cfRule type="duplicateValues" dxfId="5" priority="3"/>
  </conditionalFormatting>
  <conditionalFormatting sqref="A10">
    <cfRule type="duplicateValues" dxfId="4" priority="2"/>
  </conditionalFormatting>
  <conditionalFormatting sqref="I10">
    <cfRule type="cellIs" dxfId="3" priority="4" operator="equal">
      <formula>$L$13</formula>
    </cfRule>
    <cfRule type="cellIs" dxfId="2" priority="5" operator="equal">
      <formula>$L$12</formula>
    </cfRule>
    <cfRule type="cellIs" dxfId="1" priority="6" operator="equal">
      <formula>$L$11</formula>
    </cfRule>
  </conditionalFormatting>
  <conditionalFormatting sqref="A11:I11">
    <cfRule type="duplicateValues" dxfId="0" priority="1"/>
  </conditionalFormatting>
  <pageMargins left="0.51181102362204722" right="0.51181102362204722" top="0.78740157480314965" bottom="0.78740157480314965" header="0.31496062992125984" footer="0.31496062992125984"/>
  <pageSetup paperSize="9" scale="51" orientation="portrait" r:id="rId1"/>
  <colBreaks count="1" manualBreakCount="1">
    <brk id="9" max="60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REFORMA INSUMOS</vt:lpstr>
      <vt:lpstr>IMPLANTAÇÃO INSUMOS</vt:lpstr>
      <vt:lpstr>CURVA ABC INSUMOS</vt:lpstr>
      <vt:lpstr>'CURVA ABC INSUMOS'!Area_de_impressao</vt:lpstr>
      <vt:lpstr>'CURVA ABC INSUMOS'!Titulos_de_impressao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Victor Rodrigues de Lima</dc:creator>
  <cp:lastModifiedBy>Paulo Victor Rodrigues de Lima</cp:lastModifiedBy>
  <dcterms:created xsi:type="dcterms:W3CDTF">2025-07-23T18:44:55Z</dcterms:created>
  <dcterms:modified xsi:type="dcterms:W3CDTF">2025-07-23T19:04:13Z</dcterms:modified>
</cp:coreProperties>
</file>